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C:\_PLIKI\DYREKTYWA AZOTANOWA\OD 2019\NA STRONĘ WWW\16.04.2018\"/>
    </mc:Choice>
  </mc:AlternateContent>
  <xr:revisionPtr revIDLastSave="0" documentId="13_ncr:1_{7C07278D-C55A-47C8-87D2-F0D41AA5A1BF}" xr6:coauthVersionLast="43" xr6:coauthVersionMax="43" xr10:uidLastSave="{00000000-0000-0000-0000-000000000000}"/>
  <bookViews>
    <workbookView xWindow="-108" yWindow="-108" windowWidth="23256" windowHeight="12576" activeTab="1" xr2:uid="{11DAD0CD-6393-43E6-99DF-149C4FDA6226}"/>
  </bookViews>
  <sheets>
    <sheet name="INSTR" sheetId="2" r:id="rId1"/>
    <sheet name="DANE" sheetId="1" r:id="rId2"/>
    <sheet name="TECHNOLOGIA" sheetId="7" r:id="rId3"/>
    <sheet name="TECHNOLOGIA STANY ŚREDNIE" sheetId="11" state="hidden" r:id="rId4"/>
    <sheet name="TECHNOLOGIA POD OBRÓT" sheetId="9" state="hidden" r:id="rId5"/>
    <sheet name="LEGENDA" sheetId="6" state="veryHidden" r:id="rId6"/>
    <sheet name="POBRANIE_" sheetId="5" r:id="rId7"/>
    <sheet name="Arkusz pomocniczy1" sheetId="3" r:id="rId8"/>
    <sheet name="Arkusz pomocniczy2" sheetId="4" r:id="rId9"/>
  </sheets>
  <externalReferences>
    <externalReference r:id="rId10"/>
    <externalReference r:id="rId11"/>
    <externalReference r:id="rId12"/>
    <externalReference r:id="rId13"/>
  </externalReferences>
  <definedNames>
    <definedName name="_xlnm.Print_Area" localSheetId="1">DANE!$A$1:$CM$169</definedName>
    <definedName name="_xlnm.Print_Area" localSheetId="0">INSTR!$A$1:$X$29</definedName>
    <definedName name="_xlnm.Print_Area" localSheetId="2">TECHNOLOGIA!$A$1:$M$41</definedName>
    <definedName name="_xlnm.Print_Area" localSheetId="3">'TECHNOLOGIA STANY ŚREDNIE'!$A$1:$M$31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0" i="7" l="1" a="1"/>
  <c r="H40" i="7" s="1"/>
  <c r="G40" i="7" a="1"/>
  <c r="G40" i="7" s="1"/>
  <c r="F40" i="7"/>
  <c r="E40" i="7"/>
  <c r="D40" i="7"/>
  <c r="C40" i="7" a="1"/>
  <c r="C40" i="7" s="1"/>
  <c r="C36" i="7" a="1"/>
  <c r="C36" i="7" s="1"/>
  <c r="C34" i="7"/>
  <c r="M2" i="5"/>
  <c r="F101" i="5"/>
  <c r="M100" i="5"/>
  <c r="F100" i="5"/>
  <c r="E100" i="5"/>
  <c r="D100" i="5"/>
  <c r="F99" i="5"/>
  <c r="M98" i="5"/>
  <c r="F98" i="5"/>
  <c r="E98" i="5"/>
  <c r="D98" i="5"/>
  <c r="F97" i="5"/>
  <c r="M96" i="5"/>
  <c r="F96" i="5"/>
  <c r="E96" i="5"/>
  <c r="D96" i="5"/>
  <c r="F95" i="5"/>
  <c r="M94" i="5"/>
  <c r="F94" i="5"/>
  <c r="E94" i="5"/>
  <c r="D94" i="5"/>
  <c r="F93" i="5"/>
  <c r="M92" i="5"/>
  <c r="F92" i="5"/>
  <c r="E92" i="5"/>
  <c r="D92" i="5"/>
  <c r="F91" i="5"/>
  <c r="M90" i="5"/>
  <c r="F90" i="5"/>
  <c r="E90" i="5"/>
  <c r="D90" i="5"/>
  <c r="M42" i="5"/>
  <c r="F43" i="5"/>
  <c r="G38" i="7" l="1" a="1"/>
  <c r="G38" i="7" s="1"/>
  <c r="H38" i="7" a="1"/>
  <c r="H36" i="7" a="1"/>
  <c r="H39" i="6"/>
  <c r="F34" i="7"/>
  <c r="F38" i="7" s="1"/>
  <c r="E34" i="7"/>
  <c r="E36" i="7" s="1"/>
  <c r="D34" i="7"/>
  <c r="D36" i="7" s="1"/>
  <c r="C38" i="7"/>
  <c r="G36" i="7" a="1"/>
  <c r="G36" i="7" s="1"/>
  <c r="E38" i="7"/>
  <c r="H36" i="7" l="1"/>
  <c r="H38" i="7"/>
  <c r="C39" i="7"/>
  <c r="F36" i="7"/>
  <c r="F39" i="7" s="1"/>
  <c r="D38" i="7"/>
  <c r="D39" i="7" s="1"/>
  <c r="E39" i="7"/>
  <c r="G39" i="7"/>
  <c r="H39" i="7" l="1"/>
  <c r="H36" i="11"/>
  <c r="G36" i="11"/>
  <c r="F36" i="11"/>
  <c r="E36" i="11"/>
  <c r="D36" i="11"/>
  <c r="C36" i="11"/>
  <c r="BQ7" i="1" l="1"/>
  <c r="CN12" i="1" l="1"/>
  <c r="CN13" i="1"/>
  <c r="CN14" i="1"/>
  <c r="CN15" i="1"/>
  <c r="CN16" i="1"/>
  <c r="CN17" i="1"/>
  <c r="CN18" i="1"/>
  <c r="CN19" i="1"/>
  <c r="CN20" i="1"/>
  <c r="CN21" i="1"/>
  <c r="CN22" i="1"/>
  <c r="CN23" i="1"/>
  <c r="CN24" i="1"/>
  <c r="CN25" i="1"/>
  <c r="CN26" i="1"/>
  <c r="CN27" i="1"/>
  <c r="CN28" i="1"/>
  <c r="CN29" i="1"/>
  <c r="CN30" i="1"/>
  <c r="CN31" i="1"/>
  <c r="CN32" i="1"/>
  <c r="CN33" i="1"/>
  <c r="CN34" i="1"/>
  <c r="CN35" i="1"/>
  <c r="CN36" i="1"/>
  <c r="CN37" i="1"/>
  <c r="CN38" i="1"/>
  <c r="CN39" i="1"/>
  <c r="CN40" i="1"/>
  <c r="CN41" i="1"/>
  <c r="CN42" i="1"/>
  <c r="CN43" i="1"/>
  <c r="CN44" i="1"/>
  <c r="CN45" i="1"/>
  <c r="CN46" i="1"/>
  <c r="CN47" i="1"/>
  <c r="CN48" i="1"/>
  <c r="CN49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6" i="1"/>
  <c r="CN67" i="1"/>
  <c r="CN68" i="1"/>
  <c r="CN69" i="1"/>
  <c r="CN70" i="1"/>
  <c r="CN71" i="1"/>
  <c r="CN72" i="1"/>
  <c r="CN73" i="1"/>
  <c r="CN74" i="1"/>
  <c r="CN75" i="1"/>
  <c r="CN76" i="1"/>
  <c r="CN77" i="1"/>
  <c r="CN78" i="1"/>
  <c r="CN79" i="1"/>
  <c r="CN80" i="1"/>
  <c r="CN81" i="1"/>
  <c r="CN82" i="1"/>
  <c r="CN83" i="1"/>
  <c r="CN84" i="1"/>
  <c r="CN85" i="1"/>
  <c r="CN86" i="1"/>
  <c r="CN87" i="1"/>
  <c r="CN88" i="1"/>
  <c r="CN89" i="1"/>
  <c r="CN90" i="1"/>
  <c r="CN91" i="1"/>
  <c r="CN92" i="1"/>
  <c r="CN93" i="1"/>
  <c r="CN94" i="1"/>
  <c r="CN95" i="1"/>
  <c r="CN96" i="1"/>
  <c r="CN97" i="1"/>
  <c r="CN98" i="1"/>
  <c r="CN99" i="1"/>
  <c r="CN100" i="1"/>
  <c r="CN101" i="1"/>
  <c r="CN102" i="1"/>
  <c r="CN103" i="1"/>
  <c r="CN104" i="1"/>
  <c r="CN105" i="1"/>
  <c r="CN106" i="1"/>
  <c r="CN107" i="1"/>
  <c r="CN108" i="1"/>
  <c r="CN109" i="1"/>
  <c r="CN110" i="1"/>
  <c r="CN111" i="1"/>
  <c r="CN112" i="1"/>
  <c r="CN113" i="1"/>
  <c r="CN114" i="1"/>
  <c r="CN115" i="1"/>
  <c r="CN116" i="1"/>
  <c r="CN117" i="1"/>
  <c r="CN118" i="1"/>
  <c r="CN119" i="1"/>
  <c r="CN120" i="1"/>
  <c r="CN121" i="1"/>
  <c r="CN122" i="1"/>
  <c r="CN123" i="1"/>
  <c r="CN124" i="1"/>
  <c r="CN125" i="1"/>
  <c r="CN126" i="1"/>
  <c r="CN127" i="1"/>
  <c r="CN128" i="1"/>
  <c r="CN129" i="1"/>
  <c r="CN130" i="1"/>
  <c r="CN131" i="1"/>
  <c r="CN132" i="1"/>
  <c r="CN133" i="1"/>
  <c r="CN134" i="1"/>
  <c r="CN135" i="1"/>
  <c r="CN136" i="1"/>
  <c r="CN137" i="1"/>
  <c r="CN138" i="1"/>
  <c r="CN139" i="1"/>
  <c r="CN140" i="1"/>
  <c r="CN141" i="1"/>
  <c r="CN142" i="1"/>
  <c r="CN143" i="1"/>
  <c r="CN144" i="1"/>
  <c r="CN145" i="1"/>
  <c r="CN146" i="1"/>
  <c r="CN147" i="1"/>
  <c r="CN148" i="1"/>
  <c r="CN149" i="1"/>
  <c r="CN150" i="1"/>
  <c r="CN151" i="1"/>
  <c r="CN152" i="1"/>
  <c r="CN153" i="1"/>
  <c r="CN154" i="1"/>
  <c r="CN155" i="1"/>
  <c r="CN156" i="1"/>
  <c r="CN157" i="1"/>
  <c r="CN158" i="1"/>
  <c r="CN159" i="1"/>
  <c r="CN160" i="1"/>
  <c r="CN161" i="1"/>
  <c r="CN162" i="1"/>
  <c r="CN163" i="1"/>
  <c r="CN164" i="1"/>
  <c r="CN165" i="1"/>
  <c r="CN166" i="1"/>
  <c r="CN167" i="1"/>
  <c r="CN168" i="1"/>
  <c r="CN11" i="1"/>
  <c r="CN10" i="1"/>
  <c r="CM169" i="1"/>
  <c r="CM8" i="1" s="1"/>
  <c r="CN9" i="1"/>
  <c r="M39" i="5"/>
  <c r="E39" i="5"/>
  <c r="D39" i="5"/>
  <c r="M34" i="5"/>
  <c r="M28" i="5"/>
  <c r="M21" i="5"/>
  <c r="M15" i="5"/>
  <c r="CN169" i="1" l="1"/>
  <c r="CN8" i="1" s="1"/>
  <c r="AQ204" i="1"/>
  <c r="AP204" i="1"/>
  <c r="AO204" i="1"/>
  <c r="AQ203" i="1"/>
  <c r="AP203" i="1"/>
  <c r="AO203" i="1"/>
  <c r="AQ202" i="1"/>
  <c r="AP202" i="1"/>
  <c r="AO202" i="1"/>
  <c r="AQ201" i="1"/>
  <c r="AP201" i="1"/>
  <c r="AO201" i="1"/>
  <c r="AQ200" i="1"/>
  <c r="AP200" i="1"/>
  <c r="AO200" i="1"/>
  <c r="AQ199" i="1"/>
  <c r="AP199" i="1"/>
  <c r="AO199" i="1"/>
  <c r="AQ198" i="1"/>
  <c r="AP198" i="1"/>
  <c r="AO198" i="1"/>
  <c r="AQ197" i="1"/>
  <c r="AP197" i="1"/>
  <c r="AO197" i="1"/>
  <c r="AQ196" i="1"/>
  <c r="AP196" i="1"/>
  <c r="AO196" i="1"/>
  <c r="AQ195" i="1"/>
  <c r="AP195" i="1"/>
  <c r="AO195" i="1"/>
  <c r="AQ194" i="1"/>
  <c r="AP194" i="1"/>
  <c r="AO194" i="1"/>
  <c r="AQ193" i="1"/>
  <c r="AP193" i="1"/>
  <c r="AO193" i="1"/>
  <c r="AQ192" i="1"/>
  <c r="AP192" i="1"/>
  <c r="AO192" i="1"/>
  <c r="AQ191" i="1"/>
  <c r="AP191" i="1"/>
  <c r="AO191" i="1"/>
  <c r="AQ190" i="1"/>
  <c r="AP190" i="1"/>
  <c r="AO190" i="1"/>
  <c r="AQ189" i="1"/>
  <c r="AP189" i="1"/>
  <c r="AO189" i="1"/>
  <c r="AQ188" i="1"/>
  <c r="AP188" i="1"/>
  <c r="AO188" i="1"/>
  <c r="AQ187" i="1"/>
  <c r="AP187" i="1"/>
  <c r="AO187" i="1"/>
  <c r="AQ186" i="1"/>
  <c r="AP186" i="1"/>
  <c r="AO186" i="1"/>
  <c r="AQ185" i="1"/>
  <c r="AP185" i="1"/>
  <c r="AO185" i="1"/>
  <c r="AQ184" i="1"/>
  <c r="AP184" i="1"/>
  <c r="AO184" i="1"/>
  <c r="AQ183" i="1"/>
  <c r="AP183" i="1"/>
  <c r="AO183" i="1"/>
  <c r="AQ182" i="1"/>
  <c r="AP182" i="1"/>
  <c r="AO182" i="1"/>
  <c r="AQ181" i="1"/>
  <c r="AP181" i="1"/>
  <c r="AO181" i="1"/>
  <c r="AQ180" i="1"/>
  <c r="AP180" i="1"/>
  <c r="AO180" i="1"/>
  <c r="AQ179" i="1"/>
  <c r="AP179" i="1"/>
  <c r="AO179" i="1"/>
  <c r="AQ178" i="1"/>
  <c r="AP178" i="1"/>
  <c r="AO178" i="1"/>
  <c r="AQ177" i="1"/>
  <c r="AP177" i="1"/>
  <c r="AO177" i="1"/>
  <c r="AQ176" i="1"/>
  <c r="AP176" i="1"/>
  <c r="AO176" i="1"/>
  <c r="AQ175" i="1"/>
  <c r="AP175" i="1"/>
  <c r="AO175" i="1"/>
  <c r="AQ174" i="1"/>
  <c r="AP174" i="1"/>
  <c r="AO174" i="1"/>
  <c r="AQ173" i="1"/>
  <c r="AP173" i="1"/>
  <c r="AO173" i="1"/>
  <c r="AQ172" i="1"/>
  <c r="AP172" i="1"/>
  <c r="AO172" i="1"/>
  <c r="AQ171" i="1"/>
  <c r="AP171" i="1"/>
  <c r="AO171" i="1"/>
  <c r="BD170" i="1"/>
  <c r="AQ170" i="1"/>
  <c r="AP170" i="1"/>
  <c r="AO170" i="1"/>
  <c r="U170" i="1"/>
  <c r="T170" i="1"/>
  <c r="S170" i="1"/>
  <c r="R170" i="1"/>
  <c r="R171" i="1" s="1"/>
  <c r="C170" i="1"/>
  <c r="CH169" i="1"/>
  <c r="CE169" i="1"/>
  <c r="CC169" i="1"/>
  <c r="CA169" i="1"/>
  <c r="BY169" i="1"/>
  <c r="BW169" i="1"/>
  <c r="BM169" i="1"/>
  <c r="BK169" i="1"/>
  <c r="BG169" i="1"/>
  <c r="BF169" i="1"/>
  <c r="BE169" i="1"/>
  <c r="BB169" i="1"/>
  <c r="BA169" i="1"/>
  <c r="AZ169" i="1"/>
  <c r="AY169" i="1"/>
  <c r="AX169" i="1"/>
  <c r="N169" i="1" s="1"/>
  <c r="CJ169" i="1" s="1"/>
  <c r="AV169" i="1"/>
  <c r="AQ169" i="1"/>
  <c r="AT169" i="1" s="1"/>
  <c r="AP169" i="1"/>
  <c r="AS169" i="1" s="1"/>
  <c r="AO169" i="1"/>
  <c r="AR169" i="1" s="1"/>
  <c r="AK169" i="1"/>
  <c r="AJ169" i="1"/>
  <c r="AI169" i="1"/>
  <c r="AH169" i="1"/>
  <c r="AG169" i="1"/>
  <c r="V169" i="1"/>
  <c r="CK169" i="1" s="1"/>
  <c r="O169" i="1"/>
  <c r="K169" i="1"/>
  <c r="J169" i="1"/>
  <c r="E169" i="1"/>
  <c r="A169" i="1"/>
  <c r="AW169" i="1" s="1"/>
  <c r="CH168" i="1"/>
  <c r="CE168" i="1"/>
  <c r="CF168" i="1" s="1"/>
  <c r="CC168" i="1"/>
  <c r="CA168" i="1"/>
  <c r="BY168" i="1"/>
  <c r="BW168" i="1"/>
  <c r="BM168" i="1"/>
  <c r="BK168" i="1"/>
  <c r="BG168" i="1"/>
  <c r="BF168" i="1"/>
  <c r="BE168" i="1"/>
  <c r="BB168" i="1"/>
  <c r="BA168" i="1"/>
  <c r="AZ168" i="1"/>
  <c r="AY168" i="1"/>
  <c r="AX168" i="1"/>
  <c r="N168" i="1" s="1"/>
  <c r="CJ168" i="1" s="1"/>
  <c r="AV168" i="1"/>
  <c r="AQ168" i="1"/>
  <c r="AT168" i="1" s="1"/>
  <c r="AP168" i="1"/>
  <c r="AS168" i="1" s="1"/>
  <c r="AO168" i="1"/>
  <c r="AR168" i="1" s="1"/>
  <c r="AK168" i="1"/>
  <c r="AJ168" i="1"/>
  <c r="AI168" i="1"/>
  <c r="AH168" i="1"/>
  <c r="AG168" i="1"/>
  <c r="V168" i="1"/>
  <c r="CK168" i="1" s="1"/>
  <c r="O168" i="1"/>
  <c r="K168" i="1"/>
  <c r="J168" i="1"/>
  <c r="E168" i="1"/>
  <c r="A168" i="1"/>
  <c r="AW168" i="1" s="1"/>
  <c r="CI167" i="1"/>
  <c r="CH167" i="1"/>
  <c r="CE167" i="1"/>
  <c r="CF167" i="1" s="1"/>
  <c r="CC167" i="1"/>
  <c r="CA167" i="1"/>
  <c r="BY167" i="1"/>
  <c r="BW167" i="1"/>
  <c r="BM167" i="1"/>
  <c r="CG167" i="1" s="1"/>
  <c r="BK167" i="1"/>
  <c r="BG167" i="1"/>
  <c r="BF167" i="1"/>
  <c r="BE167" i="1"/>
  <c r="BB167" i="1"/>
  <c r="BA167" i="1"/>
  <c r="AZ167" i="1"/>
  <c r="AY167" i="1"/>
  <c r="AX167" i="1"/>
  <c r="N167" i="1" s="1"/>
  <c r="AW167" i="1"/>
  <c r="AV167" i="1"/>
  <c r="AK167" i="1"/>
  <c r="AJ167" i="1"/>
  <c r="AI167" i="1"/>
  <c r="AH167" i="1"/>
  <c r="AG167" i="1"/>
  <c r="V167" i="1"/>
  <c r="CK167" i="1" s="1"/>
  <c r="O167" i="1"/>
  <c r="K167" i="1"/>
  <c r="J167" i="1"/>
  <c r="E167" i="1"/>
  <c r="A167" i="1"/>
  <c r="BD167" i="1" s="1"/>
  <c r="CK166" i="1"/>
  <c r="CI166" i="1"/>
  <c r="CH166" i="1"/>
  <c r="CE166" i="1"/>
  <c r="CC166" i="1"/>
  <c r="CA166" i="1"/>
  <c r="CF166" i="1" s="1"/>
  <c r="BY166" i="1"/>
  <c r="BW166" i="1"/>
  <c r="BM166" i="1"/>
  <c r="CG166" i="1" s="1"/>
  <c r="BK166" i="1"/>
  <c r="BG166" i="1"/>
  <c r="BF166" i="1"/>
  <c r="BE166" i="1"/>
  <c r="BD166" i="1"/>
  <c r="BV166" i="1" s="1"/>
  <c r="AZ166" i="1"/>
  <c r="BA166" i="1" s="1"/>
  <c r="BB166" i="1" s="1"/>
  <c r="AY166" i="1"/>
  <c r="AX166" i="1"/>
  <c r="N166" i="1" s="1"/>
  <c r="AV166" i="1"/>
  <c r="AQ166" i="1"/>
  <c r="AT166" i="1" s="1"/>
  <c r="AP166" i="1"/>
  <c r="AS166" i="1" s="1"/>
  <c r="AO166" i="1"/>
  <c r="AR166" i="1" s="1"/>
  <c r="AK166" i="1"/>
  <c r="AJ166" i="1"/>
  <c r="AI166" i="1"/>
  <c r="AH166" i="1"/>
  <c r="AG166" i="1"/>
  <c r="V166" i="1"/>
  <c r="O166" i="1"/>
  <c r="K166" i="1"/>
  <c r="J166" i="1"/>
  <c r="E166" i="1"/>
  <c r="A166" i="1"/>
  <c r="AW166" i="1" s="1"/>
  <c r="CI165" i="1"/>
  <c r="CH165" i="1"/>
  <c r="CE165" i="1"/>
  <c r="CC165" i="1"/>
  <c r="CA165" i="1"/>
  <c r="CF165" i="1" s="1"/>
  <c r="BY165" i="1"/>
  <c r="BW165" i="1"/>
  <c r="BM165" i="1"/>
  <c r="CG165" i="1" s="1"/>
  <c r="BK165" i="1"/>
  <c r="BG165" i="1"/>
  <c r="BF165" i="1"/>
  <c r="BE165" i="1"/>
  <c r="BD165" i="1"/>
  <c r="BV165" i="1" s="1"/>
  <c r="AZ165" i="1"/>
  <c r="BA165" i="1" s="1"/>
  <c r="BB165" i="1" s="1"/>
  <c r="AY165" i="1"/>
  <c r="AX165" i="1"/>
  <c r="N165" i="1" s="1"/>
  <c r="AV165" i="1"/>
  <c r="AQ165" i="1"/>
  <c r="AT165" i="1" s="1"/>
  <c r="AP165" i="1"/>
  <c r="AS165" i="1" s="1"/>
  <c r="AO165" i="1"/>
  <c r="AR165" i="1" s="1"/>
  <c r="AK165" i="1"/>
  <c r="AJ165" i="1"/>
  <c r="AI165" i="1"/>
  <c r="AH165" i="1"/>
  <c r="AG165" i="1"/>
  <c r="V165" i="1"/>
  <c r="CK165" i="1" s="1"/>
  <c r="O165" i="1"/>
  <c r="K165" i="1"/>
  <c r="J165" i="1"/>
  <c r="E165" i="1"/>
  <c r="A165" i="1"/>
  <c r="AW165" i="1" s="1"/>
  <c r="CI164" i="1"/>
  <c r="CH164" i="1"/>
  <c r="CE164" i="1"/>
  <c r="CC164" i="1"/>
  <c r="CA164" i="1"/>
  <c r="CF164" i="1" s="1"/>
  <c r="BY164" i="1"/>
  <c r="BW164" i="1"/>
  <c r="BM164" i="1"/>
  <c r="CG164" i="1" s="1"/>
  <c r="BK164" i="1"/>
  <c r="BG164" i="1"/>
  <c r="BF164" i="1"/>
  <c r="BE164" i="1"/>
  <c r="BD164" i="1"/>
  <c r="BV164" i="1" s="1"/>
  <c r="AZ164" i="1"/>
  <c r="BA164" i="1" s="1"/>
  <c r="BB164" i="1" s="1"/>
  <c r="AY164" i="1"/>
  <c r="AX164" i="1"/>
  <c r="N164" i="1" s="1"/>
  <c r="AV164" i="1"/>
  <c r="AQ164" i="1"/>
  <c r="AT164" i="1" s="1"/>
  <c r="AP164" i="1"/>
  <c r="AS164" i="1" s="1"/>
  <c r="AO164" i="1"/>
  <c r="AR164" i="1" s="1"/>
  <c r="AK164" i="1"/>
  <c r="AJ164" i="1"/>
  <c r="AI164" i="1"/>
  <c r="AH164" i="1"/>
  <c r="AG164" i="1"/>
  <c r="V164" i="1"/>
  <c r="CK164" i="1" s="1"/>
  <c r="O164" i="1"/>
  <c r="K164" i="1"/>
  <c r="J164" i="1"/>
  <c r="E164" i="1"/>
  <c r="A164" i="1"/>
  <c r="AW164" i="1" s="1"/>
  <c r="CI163" i="1"/>
  <c r="CH163" i="1"/>
  <c r="CE163" i="1"/>
  <c r="CC163" i="1"/>
  <c r="CA163" i="1"/>
  <c r="CF163" i="1" s="1"/>
  <c r="BY163" i="1"/>
  <c r="BW163" i="1"/>
  <c r="BM163" i="1"/>
  <c r="CG163" i="1" s="1"/>
  <c r="BK163" i="1"/>
  <c r="BG163" i="1"/>
  <c r="BF163" i="1"/>
  <c r="BE163" i="1"/>
  <c r="AZ163" i="1"/>
  <c r="BA163" i="1" s="1"/>
  <c r="BB163" i="1" s="1"/>
  <c r="AY163" i="1"/>
  <c r="AX163" i="1"/>
  <c r="N163" i="1" s="1"/>
  <c r="AV163" i="1"/>
  <c r="AK163" i="1"/>
  <c r="AJ163" i="1"/>
  <c r="AI163" i="1"/>
  <c r="AH163" i="1"/>
  <c r="AG163" i="1"/>
  <c r="V163" i="1"/>
  <c r="CK163" i="1" s="1"/>
  <c r="O163" i="1"/>
  <c r="P163" i="1" s="1"/>
  <c r="K163" i="1"/>
  <c r="J163" i="1"/>
  <c r="E163" i="1"/>
  <c r="A163" i="1"/>
  <c r="BD163" i="1" s="1"/>
  <c r="CI162" i="1"/>
  <c r="CH162" i="1"/>
  <c r="CE162" i="1"/>
  <c r="CC162" i="1"/>
  <c r="CA162" i="1"/>
  <c r="CF162" i="1" s="1"/>
  <c r="BY162" i="1"/>
  <c r="BW162" i="1"/>
  <c r="BM162" i="1"/>
  <c r="CG162" i="1" s="1"/>
  <c r="BK162" i="1"/>
  <c r="BG162" i="1"/>
  <c r="BF162" i="1"/>
  <c r="BE162" i="1"/>
  <c r="AZ162" i="1"/>
  <c r="BA162" i="1" s="1"/>
  <c r="BB162" i="1" s="1"/>
  <c r="AY162" i="1"/>
  <c r="AX162" i="1"/>
  <c r="N162" i="1" s="1"/>
  <c r="AW162" i="1"/>
  <c r="AV162" i="1"/>
  <c r="AK162" i="1"/>
  <c r="AJ162" i="1"/>
  <c r="AI162" i="1"/>
  <c r="AH162" i="1"/>
  <c r="AG162" i="1"/>
  <c r="V162" i="1"/>
  <c r="CK162" i="1" s="1"/>
  <c r="O162" i="1"/>
  <c r="K162" i="1"/>
  <c r="J162" i="1"/>
  <c r="E162" i="1"/>
  <c r="A162" i="1"/>
  <c r="BD162" i="1" s="1"/>
  <c r="CK161" i="1"/>
  <c r="CI161" i="1"/>
  <c r="CH161" i="1"/>
  <c r="CE161" i="1"/>
  <c r="CC161" i="1"/>
  <c r="CA161" i="1"/>
  <c r="BY161" i="1"/>
  <c r="BW161" i="1"/>
  <c r="BM161" i="1"/>
  <c r="BK161" i="1"/>
  <c r="BG161" i="1"/>
  <c r="BF161" i="1"/>
  <c r="BE161" i="1"/>
  <c r="BB161" i="1"/>
  <c r="AZ161" i="1"/>
  <c r="BA161" i="1" s="1"/>
  <c r="AY161" i="1"/>
  <c r="AX161" i="1"/>
  <c r="N161" i="1" s="1"/>
  <c r="CJ161" i="1" s="1"/>
  <c r="AV161" i="1"/>
  <c r="AK161" i="1"/>
  <c r="AJ161" i="1"/>
  <c r="AI161" i="1"/>
  <c r="AH161" i="1"/>
  <c r="AG161" i="1"/>
  <c r="V161" i="1"/>
  <c r="O161" i="1"/>
  <c r="P161" i="1" s="1"/>
  <c r="K161" i="1"/>
  <c r="J161" i="1"/>
  <c r="E161" i="1"/>
  <c r="A161" i="1"/>
  <c r="BD161" i="1" s="1"/>
  <c r="CK160" i="1"/>
  <c r="CH160" i="1"/>
  <c r="CE160" i="1"/>
  <c r="CC160" i="1"/>
  <c r="CA160" i="1"/>
  <c r="BY160" i="1"/>
  <c r="BW160" i="1"/>
  <c r="BM160" i="1"/>
  <c r="BK160" i="1"/>
  <c r="BG160" i="1"/>
  <c r="BF160" i="1"/>
  <c r="BE160" i="1"/>
  <c r="BB160" i="1"/>
  <c r="AZ160" i="1"/>
  <c r="BA160" i="1" s="1"/>
  <c r="AY160" i="1"/>
  <c r="AX160" i="1"/>
  <c r="N160" i="1" s="1"/>
  <c r="AW160" i="1"/>
  <c r="AV160" i="1"/>
  <c r="AK160" i="1"/>
  <c r="AJ160" i="1"/>
  <c r="AI160" i="1"/>
  <c r="AH160" i="1"/>
  <c r="AG160" i="1"/>
  <c r="V160" i="1"/>
  <c r="O160" i="1"/>
  <c r="K160" i="1"/>
  <c r="J160" i="1"/>
  <c r="E160" i="1"/>
  <c r="A160" i="1"/>
  <c r="BD160" i="1" s="1"/>
  <c r="CK159" i="1"/>
  <c r="CH159" i="1"/>
  <c r="CE159" i="1"/>
  <c r="CC159" i="1"/>
  <c r="CA159" i="1"/>
  <c r="BY159" i="1"/>
  <c r="BW159" i="1"/>
  <c r="BM159" i="1"/>
  <c r="BK159" i="1"/>
  <c r="BG159" i="1"/>
  <c r="BF159" i="1"/>
  <c r="BE159" i="1"/>
  <c r="BB159" i="1"/>
  <c r="AZ159" i="1"/>
  <c r="BA159" i="1" s="1"/>
  <c r="AY159" i="1"/>
  <c r="AX159" i="1"/>
  <c r="N159" i="1" s="1"/>
  <c r="CJ159" i="1" s="1"/>
  <c r="AV159" i="1"/>
  <c r="AK159" i="1"/>
  <c r="AJ159" i="1"/>
  <c r="AI159" i="1"/>
  <c r="AH159" i="1"/>
  <c r="AG159" i="1"/>
  <c r="V159" i="1"/>
  <c r="O159" i="1"/>
  <c r="P159" i="1" s="1"/>
  <c r="K159" i="1"/>
  <c r="J159" i="1"/>
  <c r="E159" i="1"/>
  <c r="A159" i="1"/>
  <c r="BD159" i="1" s="1"/>
  <c r="CH158" i="1"/>
  <c r="CE158" i="1"/>
  <c r="CC158" i="1"/>
  <c r="CA158" i="1"/>
  <c r="BY158" i="1"/>
  <c r="BW158" i="1"/>
  <c r="BM158" i="1"/>
  <c r="BK158" i="1"/>
  <c r="BG158" i="1"/>
  <c r="BF158" i="1"/>
  <c r="BE158" i="1"/>
  <c r="BB158" i="1"/>
  <c r="AZ158" i="1"/>
  <c r="BA158" i="1" s="1"/>
  <c r="AY158" i="1"/>
  <c r="AX158" i="1"/>
  <c r="N158" i="1" s="1"/>
  <c r="AW158" i="1"/>
  <c r="AV158" i="1"/>
  <c r="AK158" i="1"/>
  <c r="AJ158" i="1"/>
  <c r="AI158" i="1"/>
  <c r="AH158" i="1"/>
  <c r="AG158" i="1"/>
  <c r="V158" i="1"/>
  <c r="CK158" i="1" s="1"/>
  <c r="O158" i="1"/>
  <c r="K158" i="1"/>
  <c r="J158" i="1"/>
  <c r="E158" i="1"/>
  <c r="A158" i="1"/>
  <c r="BD158" i="1" s="1"/>
  <c r="CH157" i="1"/>
  <c r="CF157" i="1"/>
  <c r="CE157" i="1"/>
  <c r="CC157" i="1"/>
  <c r="CA157" i="1"/>
  <c r="BY157" i="1"/>
  <c r="BW157" i="1" s="1"/>
  <c r="BM157" i="1"/>
  <c r="BK157" i="1"/>
  <c r="BG157" i="1"/>
  <c r="BF157" i="1"/>
  <c r="BE157" i="1"/>
  <c r="AZ157" i="1"/>
  <c r="BA157" i="1" s="1"/>
  <c r="BB157" i="1" s="1"/>
  <c r="AY157" i="1"/>
  <c r="AV157" i="1"/>
  <c r="AK157" i="1"/>
  <c r="AJ157" i="1"/>
  <c r="AI157" i="1"/>
  <c r="AH157" i="1"/>
  <c r="AG157" i="1"/>
  <c r="V157" i="1"/>
  <c r="CK157" i="1" s="1"/>
  <c r="O157" i="1"/>
  <c r="K157" i="1"/>
  <c r="J157" i="1"/>
  <c r="E157" i="1"/>
  <c r="A157" i="1"/>
  <c r="AW157" i="1" s="1"/>
  <c r="CK156" i="1"/>
  <c r="CH156" i="1"/>
  <c r="CE156" i="1"/>
  <c r="CC156" i="1"/>
  <c r="CA156" i="1"/>
  <c r="BY156" i="1"/>
  <c r="BW156" i="1"/>
  <c r="BO156" i="1"/>
  <c r="BM156" i="1"/>
  <c r="BK156" i="1"/>
  <c r="BG156" i="1"/>
  <c r="BF156" i="1"/>
  <c r="BE156" i="1"/>
  <c r="AZ156" i="1"/>
  <c r="BA156" i="1" s="1"/>
  <c r="BB156" i="1" s="1"/>
  <c r="AY156" i="1"/>
  <c r="AX156" i="1"/>
  <c r="N156" i="1" s="1"/>
  <c r="AW156" i="1"/>
  <c r="AV156" i="1"/>
  <c r="AK156" i="1"/>
  <c r="AJ156" i="1"/>
  <c r="AI156" i="1"/>
  <c r="AH156" i="1"/>
  <c r="AG156" i="1"/>
  <c r="V156" i="1"/>
  <c r="O156" i="1"/>
  <c r="K156" i="1"/>
  <c r="J156" i="1"/>
  <c r="E156" i="1"/>
  <c r="A156" i="1"/>
  <c r="BD156" i="1" s="1"/>
  <c r="CK155" i="1"/>
  <c r="CH155" i="1"/>
  <c r="CE155" i="1"/>
  <c r="CC155" i="1"/>
  <c r="CA155" i="1"/>
  <c r="CF155" i="1" s="1"/>
  <c r="CG155" i="1" s="1"/>
  <c r="BY155" i="1"/>
  <c r="BW155" i="1"/>
  <c r="BM155" i="1"/>
  <c r="BK155" i="1"/>
  <c r="BG155" i="1"/>
  <c r="BF155" i="1"/>
  <c r="BE155" i="1"/>
  <c r="BD155" i="1"/>
  <c r="BB155" i="1"/>
  <c r="AZ155" i="1"/>
  <c r="BA155" i="1" s="1"/>
  <c r="AY155" i="1"/>
  <c r="AX155" i="1"/>
  <c r="N155" i="1" s="1"/>
  <c r="CJ155" i="1" s="1"/>
  <c r="AV155" i="1"/>
  <c r="AK155" i="1"/>
  <c r="AJ155" i="1"/>
  <c r="AI155" i="1"/>
  <c r="AH155" i="1"/>
  <c r="AG155" i="1"/>
  <c r="V155" i="1"/>
  <c r="O155" i="1"/>
  <c r="P155" i="1" s="1"/>
  <c r="K155" i="1"/>
  <c r="J155" i="1"/>
  <c r="E155" i="1"/>
  <c r="A155" i="1"/>
  <c r="AW155" i="1" s="1"/>
  <c r="CH154" i="1"/>
  <c r="CC154" i="1"/>
  <c r="CE154" i="1" s="1"/>
  <c r="CA154" i="1"/>
  <c r="CF154" i="1" s="1"/>
  <c r="CG154" i="1" s="1"/>
  <c r="BY154" i="1"/>
  <c r="BT154" i="1"/>
  <c r="BM154" i="1"/>
  <c r="BK154" i="1"/>
  <c r="BG154" i="1"/>
  <c r="BF154" i="1"/>
  <c r="BE154" i="1"/>
  <c r="BB154" i="1"/>
  <c r="BA154" i="1"/>
  <c r="AZ154" i="1"/>
  <c r="AY154" i="1"/>
  <c r="AX154" i="1"/>
  <c r="N154" i="1" s="1"/>
  <c r="AW154" i="1"/>
  <c r="AV154" i="1"/>
  <c r="AK154" i="1"/>
  <c r="AJ154" i="1"/>
  <c r="AI154" i="1"/>
  <c r="AH154" i="1"/>
  <c r="AG154" i="1"/>
  <c r="V154" i="1"/>
  <c r="CK154" i="1" s="1"/>
  <c r="O154" i="1"/>
  <c r="K154" i="1"/>
  <c r="J154" i="1"/>
  <c r="E154" i="1"/>
  <c r="A154" i="1"/>
  <c r="BD154" i="1" s="1"/>
  <c r="BO154" i="1" s="1"/>
  <c r="CK153" i="1"/>
  <c r="CH153" i="1"/>
  <c r="CC153" i="1"/>
  <c r="CE153" i="1" s="1"/>
  <c r="CA153" i="1"/>
  <c r="CF153" i="1" s="1"/>
  <c r="CG153" i="1" s="1"/>
  <c r="BY153" i="1"/>
  <c r="BM153" i="1"/>
  <c r="BK153" i="1"/>
  <c r="BG153" i="1"/>
  <c r="BF153" i="1"/>
  <c r="BE153" i="1"/>
  <c r="AZ153" i="1"/>
  <c r="BA153" i="1" s="1"/>
  <c r="BB153" i="1" s="1"/>
  <c r="AY153" i="1"/>
  <c r="AV153" i="1"/>
  <c r="AK153" i="1"/>
  <c r="AJ153" i="1"/>
  <c r="AI153" i="1"/>
  <c r="AH153" i="1"/>
  <c r="AG153" i="1"/>
  <c r="V153" i="1"/>
  <c r="O153" i="1"/>
  <c r="K153" i="1"/>
  <c r="J153" i="1"/>
  <c r="E153" i="1"/>
  <c r="A153" i="1"/>
  <c r="BD153" i="1" s="1"/>
  <c r="CH152" i="1"/>
  <c r="CE152" i="1"/>
  <c r="CF152" i="1" s="1"/>
  <c r="CC152" i="1"/>
  <c r="CA152" i="1"/>
  <c r="BY152" i="1"/>
  <c r="BW152" i="1"/>
  <c r="BM152" i="1"/>
  <c r="BK152" i="1"/>
  <c r="BG152" i="1"/>
  <c r="BF152" i="1"/>
  <c r="BE152" i="1"/>
  <c r="BB152" i="1"/>
  <c r="BA152" i="1"/>
  <c r="AZ152" i="1"/>
  <c r="AY152" i="1"/>
  <c r="AX152" i="1"/>
  <c r="N152" i="1" s="1"/>
  <c r="AW152" i="1"/>
  <c r="AV152" i="1"/>
  <c r="AK152" i="1"/>
  <c r="AJ152" i="1"/>
  <c r="AI152" i="1"/>
  <c r="AH152" i="1"/>
  <c r="AG152" i="1"/>
  <c r="V152" i="1"/>
  <c r="CK152" i="1" s="1"/>
  <c r="O152" i="1"/>
  <c r="K152" i="1"/>
  <c r="J152" i="1"/>
  <c r="E152" i="1"/>
  <c r="A152" i="1"/>
  <c r="BD152" i="1" s="1"/>
  <c r="CK151" i="1"/>
  <c r="CH151" i="1"/>
  <c r="CC151" i="1"/>
  <c r="CE151" i="1" s="1"/>
  <c r="CA151" i="1"/>
  <c r="BY151" i="1"/>
  <c r="BM151" i="1"/>
  <c r="BK151" i="1"/>
  <c r="BG151" i="1"/>
  <c r="BF151" i="1"/>
  <c r="BE151" i="1"/>
  <c r="AZ151" i="1"/>
  <c r="BA151" i="1" s="1"/>
  <c r="BB151" i="1" s="1"/>
  <c r="AY151" i="1"/>
  <c r="AV151" i="1"/>
  <c r="AK151" i="1"/>
  <c r="AJ151" i="1"/>
  <c r="AI151" i="1"/>
  <c r="AH151" i="1"/>
  <c r="AG151" i="1"/>
  <c r="V151" i="1"/>
  <c r="O151" i="1"/>
  <c r="K151" i="1"/>
  <c r="J151" i="1"/>
  <c r="E151" i="1"/>
  <c r="A151" i="1"/>
  <c r="BD151" i="1" s="1"/>
  <c r="CI150" i="1"/>
  <c r="CH150" i="1"/>
  <c r="CE150" i="1"/>
  <c r="CC150" i="1"/>
  <c r="CA150" i="1"/>
  <c r="CF150" i="1" s="1"/>
  <c r="BY150" i="1"/>
  <c r="BW150" i="1"/>
  <c r="BM150" i="1"/>
  <c r="CG150" i="1" s="1"/>
  <c r="BK150" i="1"/>
  <c r="BG150" i="1"/>
  <c r="BF150" i="1"/>
  <c r="BE150" i="1"/>
  <c r="BB150" i="1"/>
  <c r="BA150" i="1"/>
  <c r="AZ150" i="1"/>
  <c r="AY150" i="1"/>
  <c r="AX150" i="1"/>
  <c r="N150" i="1" s="1"/>
  <c r="AW150" i="1"/>
  <c r="AV150" i="1"/>
  <c r="AK150" i="1"/>
  <c r="AJ150" i="1"/>
  <c r="AI150" i="1"/>
  <c r="AH150" i="1"/>
  <c r="AG150" i="1"/>
  <c r="V150" i="1"/>
  <c r="CK150" i="1" s="1"/>
  <c r="O150" i="1"/>
  <c r="K150" i="1"/>
  <c r="J150" i="1"/>
  <c r="E150" i="1"/>
  <c r="A150" i="1"/>
  <c r="BD150" i="1" s="1"/>
  <c r="CK149" i="1"/>
  <c r="CH149" i="1"/>
  <c r="CG149" i="1"/>
  <c r="CE149" i="1"/>
  <c r="CC149" i="1"/>
  <c r="CA149" i="1"/>
  <c r="CF149" i="1" s="1"/>
  <c r="BY149" i="1"/>
  <c r="BW149" i="1" s="1"/>
  <c r="BM149" i="1"/>
  <c r="BK149" i="1"/>
  <c r="BG149" i="1"/>
  <c r="BF149" i="1"/>
  <c r="BE149" i="1"/>
  <c r="AZ149" i="1"/>
  <c r="BA149" i="1" s="1"/>
  <c r="BB149" i="1" s="1"/>
  <c r="AY149" i="1"/>
  <c r="AV149" i="1"/>
  <c r="AK149" i="1"/>
  <c r="AJ149" i="1"/>
  <c r="AI149" i="1"/>
  <c r="AH149" i="1"/>
  <c r="AG149" i="1"/>
  <c r="V149" i="1"/>
  <c r="O149" i="1"/>
  <c r="K149" i="1"/>
  <c r="J149" i="1"/>
  <c r="E149" i="1"/>
  <c r="A149" i="1"/>
  <c r="BD149" i="1" s="1"/>
  <c r="CH148" i="1"/>
  <c r="CE148" i="1"/>
  <c r="CC148" i="1"/>
  <c r="CA148" i="1"/>
  <c r="BY148" i="1"/>
  <c r="BW148" i="1"/>
  <c r="BM148" i="1"/>
  <c r="BK148" i="1"/>
  <c r="BG148" i="1"/>
  <c r="BF148" i="1"/>
  <c r="BE148" i="1"/>
  <c r="BB148" i="1"/>
  <c r="BA148" i="1"/>
  <c r="AZ148" i="1"/>
  <c r="AY148" i="1"/>
  <c r="AX148" i="1"/>
  <c r="N148" i="1" s="1"/>
  <c r="AW148" i="1"/>
  <c r="AV148" i="1"/>
  <c r="AK148" i="1"/>
  <c r="AJ148" i="1"/>
  <c r="AI148" i="1"/>
  <c r="AH148" i="1"/>
  <c r="AG148" i="1"/>
  <c r="V148" i="1"/>
  <c r="CK148" i="1" s="1"/>
  <c r="O148" i="1"/>
  <c r="K148" i="1"/>
  <c r="J148" i="1"/>
  <c r="E148" i="1"/>
  <c r="A148" i="1"/>
  <c r="BD148" i="1" s="1"/>
  <c r="CK147" i="1"/>
  <c r="CH147" i="1"/>
  <c r="CG147" i="1"/>
  <c r="CE147" i="1"/>
  <c r="CC147" i="1"/>
  <c r="CA147" i="1"/>
  <c r="CF147" i="1" s="1"/>
  <c r="BY147" i="1"/>
  <c r="BW147" i="1"/>
  <c r="BM147" i="1"/>
  <c r="BK147" i="1"/>
  <c r="BG147" i="1"/>
  <c r="BF147" i="1"/>
  <c r="BE147" i="1"/>
  <c r="AZ147" i="1"/>
  <c r="BA147" i="1" s="1"/>
  <c r="BB147" i="1" s="1"/>
  <c r="AY147" i="1"/>
  <c r="AV147" i="1"/>
  <c r="AK147" i="1"/>
  <c r="AJ147" i="1"/>
  <c r="AI147" i="1"/>
  <c r="AH147" i="1"/>
  <c r="AG147" i="1"/>
  <c r="V147" i="1"/>
  <c r="O147" i="1"/>
  <c r="K147" i="1"/>
  <c r="J147" i="1"/>
  <c r="E147" i="1"/>
  <c r="A147" i="1"/>
  <c r="BD147" i="1" s="1"/>
  <c r="CI146" i="1"/>
  <c r="CH146" i="1"/>
  <c r="CE146" i="1"/>
  <c r="CC146" i="1"/>
  <c r="CA146" i="1"/>
  <c r="CF146" i="1" s="1"/>
  <c r="BY146" i="1"/>
  <c r="BW146" i="1"/>
  <c r="BM146" i="1"/>
  <c r="BK146" i="1"/>
  <c r="BG146" i="1"/>
  <c r="BF146" i="1"/>
  <c r="BE146" i="1"/>
  <c r="AZ146" i="1"/>
  <c r="BA146" i="1" s="1"/>
  <c r="BB146" i="1" s="1"/>
  <c r="AY146" i="1"/>
  <c r="AX146" i="1"/>
  <c r="N146" i="1" s="1"/>
  <c r="AW146" i="1"/>
  <c r="AV146" i="1"/>
  <c r="AK146" i="1"/>
  <c r="AJ146" i="1"/>
  <c r="AI146" i="1"/>
  <c r="AH146" i="1"/>
  <c r="AG146" i="1"/>
  <c r="V146" i="1"/>
  <c r="CK146" i="1" s="1"/>
  <c r="O146" i="1"/>
  <c r="K146" i="1"/>
  <c r="J146" i="1"/>
  <c r="E146" i="1"/>
  <c r="A146" i="1"/>
  <c r="BD146" i="1" s="1"/>
  <c r="CK145" i="1"/>
  <c r="CH145" i="1"/>
  <c r="CG145" i="1"/>
  <c r="CE145" i="1"/>
  <c r="CC145" i="1"/>
  <c r="CA145" i="1"/>
  <c r="CF145" i="1" s="1"/>
  <c r="BY145" i="1"/>
  <c r="BW145" i="1"/>
  <c r="BM145" i="1"/>
  <c r="BK145" i="1"/>
  <c r="BG145" i="1"/>
  <c r="BF145" i="1"/>
  <c r="BE145" i="1"/>
  <c r="AZ145" i="1"/>
  <c r="BA145" i="1" s="1"/>
  <c r="BB145" i="1" s="1"/>
  <c r="AY145" i="1"/>
  <c r="AX145" i="1"/>
  <c r="N145" i="1" s="1"/>
  <c r="CJ145" i="1" s="1"/>
  <c r="AV145" i="1"/>
  <c r="AK145" i="1"/>
  <c r="AJ145" i="1"/>
  <c r="AI145" i="1"/>
  <c r="AH145" i="1"/>
  <c r="AG145" i="1"/>
  <c r="V145" i="1"/>
  <c r="O145" i="1"/>
  <c r="K145" i="1"/>
  <c r="J145" i="1"/>
  <c r="E145" i="1"/>
  <c r="A145" i="1"/>
  <c r="BD145" i="1" s="1"/>
  <c r="CH144" i="1"/>
  <c r="CE144" i="1"/>
  <c r="CC144" i="1"/>
  <c r="CA144" i="1"/>
  <c r="CF144" i="1" s="1"/>
  <c r="BY144" i="1"/>
  <c r="BW144" i="1"/>
  <c r="BM144" i="1"/>
  <c r="CG144" i="1" s="1"/>
  <c r="BK144" i="1"/>
  <c r="BG144" i="1"/>
  <c r="BF144" i="1"/>
  <c r="BE144" i="1"/>
  <c r="BB144" i="1"/>
  <c r="AZ144" i="1"/>
  <c r="BA144" i="1" s="1"/>
  <c r="AY144" i="1"/>
  <c r="AX144" i="1"/>
  <c r="N144" i="1" s="1"/>
  <c r="AW144" i="1"/>
  <c r="AV144" i="1"/>
  <c r="AK144" i="1"/>
  <c r="AJ144" i="1"/>
  <c r="AI144" i="1"/>
  <c r="AH144" i="1"/>
  <c r="AG144" i="1"/>
  <c r="V144" i="1"/>
  <c r="CK144" i="1" s="1"/>
  <c r="O144" i="1"/>
  <c r="P144" i="1" s="1"/>
  <c r="K144" i="1"/>
  <c r="J144" i="1"/>
  <c r="E144" i="1"/>
  <c r="A144" i="1"/>
  <c r="BD144" i="1" s="1"/>
  <c r="CK143" i="1"/>
  <c r="CH143" i="1"/>
  <c r="CG143" i="1"/>
  <c r="CE143" i="1"/>
  <c r="CC143" i="1"/>
  <c r="CA143" i="1"/>
  <c r="CF143" i="1" s="1"/>
  <c r="BY143" i="1"/>
  <c r="BW143" i="1"/>
  <c r="BM143" i="1"/>
  <c r="BK143" i="1"/>
  <c r="BG143" i="1"/>
  <c r="BF143" i="1"/>
  <c r="BE143" i="1"/>
  <c r="AZ143" i="1"/>
  <c r="BA143" i="1" s="1"/>
  <c r="BB143" i="1" s="1"/>
  <c r="AY143" i="1"/>
  <c r="AX143" i="1"/>
  <c r="N143" i="1" s="1"/>
  <c r="CJ143" i="1" s="1"/>
  <c r="AV143" i="1"/>
  <c r="AK143" i="1"/>
  <c r="AJ143" i="1"/>
  <c r="AI143" i="1"/>
  <c r="AH143" i="1"/>
  <c r="AG143" i="1"/>
  <c r="V143" i="1"/>
  <c r="O143" i="1"/>
  <c r="P143" i="1" s="1"/>
  <c r="K143" i="1"/>
  <c r="J143" i="1"/>
  <c r="E143" i="1"/>
  <c r="A143" i="1"/>
  <c r="BD143" i="1" s="1"/>
  <c r="CH142" i="1"/>
  <c r="CE142" i="1"/>
  <c r="CC142" i="1"/>
  <c r="CA142" i="1"/>
  <c r="BY142" i="1"/>
  <c r="BW142" i="1"/>
  <c r="BM142" i="1"/>
  <c r="BK142" i="1"/>
  <c r="BG142" i="1"/>
  <c r="BF142" i="1"/>
  <c r="BE142" i="1"/>
  <c r="AZ142" i="1"/>
  <c r="BA142" i="1" s="1"/>
  <c r="BB142" i="1" s="1"/>
  <c r="AY142" i="1"/>
  <c r="AX142" i="1"/>
  <c r="N142" i="1" s="1"/>
  <c r="AW142" i="1"/>
  <c r="AV142" i="1"/>
  <c r="AK142" i="1"/>
  <c r="AJ142" i="1"/>
  <c r="AI142" i="1"/>
  <c r="AH142" i="1"/>
  <c r="AG142" i="1"/>
  <c r="V142" i="1"/>
  <c r="CK142" i="1" s="1"/>
  <c r="O142" i="1"/>
  <c r="K142" i="1"/>
  <c r="J142" i="1"/>
  <c r="E142" i="1"/>
  <c r="A142" i="1"/>
  <c r="BD142" i="1" s="1"/>
  <c r="CK141" i="1"/>
  <c r="CH141" i="1"/>
  <c r="CE141" i="1"/>
  <c r="CC141" i="1"/>
  <c r="CA141" i="1"/>
  <c r="BY141" i="1"/>
  <c r="BW141" i="1"/>
  <c r="BM141" i="1"/>
  <c r="BK141" i="1"/>
  <c r="BG141" i="1"/>
  <c r="BF141" i="1"/>
  <c r="BE141" i="1"/>
  <c r="BB141" i="1"/>
  <c r="AZ141" i="1"/>
  <c r="BA141" i="1" s="1"/>
  <c r="AY141" i="1"/>
  <c r="AX141" i="1"/>
  <c r="N141" i="1" s="1"/>
  <c r="AV141" i="1"/>
  <c r="AK141" i="1"/>
  <c r="AJ141" i="1"/>
  <c r="AI141" i="1"/>
  <c r="AH141" i="1"/>
  <c r="AG141" i="1"/>
  <c r="V141" i="1"/>
  <c r="O141" i="1"/>
  <c r="P141" i="1" s="1"/>
  <c r="K141" i="1"/>
  <c r="J141" i="1"/>
  <c r="E141" i="1"/>
  <c r="A141" i="1"/>
  <c r="BD141" i="1" s="1"/>
  <c r="CK140" i="1"/>
  <c r="CH140" i="1"/>
  <c r="CE140" i="1"/>
  <c r="CC140" i="1"/>
  <c r="CA140" i="1"/>
  <c r="BY140" i="1"/>
  <c r="BW140" i="1"/>
  <c r="BM140" i="1"/>
  <c r="BK140" i="1"/>
  <c r="BG140" i="1"/>
  <c r="BF140" i="1"/>
  <c r="BE140" i="1"/>
  <c r="BB140" i="1"/>
  <c r="AZ140" i="1"/>
  <c r="BA140" i="1" s="1"/>
  <c r="AY140" i="1"/>
  <c r="AX140" i="1"/>
  <c r="N140" i="1" s="1"/>
  <c r="CJ140" i="1" s="1"/>
  <c r="AV140" i="1"/>
  <c r="AK140" i="1"/>
  <c r="AJ140" i="1"/>
  <c r="AI140" i="1"/>
  <c r="AH140" i="1"/>
  <c r="AG140" i="1"/>
  <c r="V140" i="1"/>
  <c r="O140" i="1"/>
  <c r="P140" i="1" s="1"/>
  <c r="K140" i="1"/>
  <c r="J140" i="1"/>
  <c r="E140" i="1"/>
  <c r="A140" i="1"/>
  <c r="AW140" i="1" s="1"/>
  <c r="CK139" i="1"/>
  <c r="CH139" i="1"/>
  <c r="CE139" i="1"/>
  <c r="CC139" i="1"/>
  <c r="CA139" i="1"/>
  <c r="BY139" i="1"/>
  <c r="BW139" i="1"/>
  <c r="BM139" i="1"/>
  <c r="BK139" i="1"/>
  <c r="BG139" i="1"/>
  <c r="BF139" i="1"/>
  <c r="BE139" i="1"/>
  <c r="AZ139" i="1"/>
  <c r="BA139" i="1" s="1"/>
  <c r="BB139" i="1" s="1"/>
  <c r="AY139" i="1"/>
  <c r="AX139" i="1"/>
  <c r="N139" i="1" s="1"/>
  <c r="CJ139" i="1" s="1"/>
  <c r="AV139" i="1"/>
  <c r="AK139" i="1"/>
  <c r="AJ139" i="1"/>
  <c r="AI139" i="1"/>
  <c r="AH139" i="1"/>
  <c r="AG139" i="1"/>
  <c r="V139" i="1"/>
  <c r="O139" i="1"/>
  <c r="P139" i="1" s="1"/>
  <c r="K139" i="1"/>
  <c r="J139" i="1"/>
  <c r="E139" i="1"/>
  <c r="A139" i="1"/>
  <c r="AW139" i="1" s="1"/>
  <c r="CK138" i="1"/>
  <c r="CH138" i="1"/>
  <c r="CC138" i="1"/>
  <c r="CE138" i="1" s="1"/>
  <c r="CA138" i="1"/>
  <c r="BY138" i="1"/>
  <c r="BM138" i="1"/>
  <c r="BK138" i="1"/>
  <c r="BG138" i="1"/>
  <c r="BF138" i="1"/>
  <c r="BE138" i="1"/>
  <c r="AZ138" i="1"/>
  <c r="BA138" i="1" s="1"/>
  <c r="BB138" i="1" s="1"/>
  <c r="AY138" i="1"/>
  <c r="AX138" i="1"/>
  <c r="N138" i="1" s="1"/>
  <c r="CJ138" i="1" s="1"/>
  <c r="AW138" i="1"/>
  <c r="AV138" i="1"/>
  <c r="AK138" i="1"/>
  <c r="AJ138" i="1"/>
  <c r="AI138" i="1"/>
  <c r="AH138" i="1"/>
  <c r="AG138" i="1"/>
  <c r="V138" i="1"/>
  <c r="O138" i="1"/>
  <c r="P138" i="1" s="1"/>
  <c r="K138" i="1"/>
  <c r="J138" i="1"/>
  <c r="E138" i="1"/>
  <c r="A138" i="1"/>
  <c r="BD138" i="1" s="1"/>
  <c r="CH137" i="1"/>
  <c r="CE137" i="1"/>
  <c r="CC137" i="1"/>
  <c r="CA137" i="1"/>
  <c r="BY137" i="1"/>
  <c r="BW137" i="1"/>
  <c r="BM137" i="1"/>
  <c r="BK137" i="1"/>
  <c r="BG137" i="1"/>
  <c r="BF137" i="1"/>
  <c r="BE137" i="1"/>
  <c r="AZ137" i="1"/>
  <c r="BA137" i="1" s="1"/>
  <c r="BB137" i="1" s="1"/>
  <c r="AY137" i="1"/>
  <c r="AX137" i="1"/>
  <c r="N137" i="1" s="1"/>
  <c r="AV137" i="1"/>
  <c r="AK137" i="1"/>
  <c r="AJ137" i="1"/>
  <c r="AI137" i="1"/>
  <c r="AH137" i="1"/>
  <c r="AG137" i="1"/>
  <c r="V137" i="1"/>
  <c r="CK137" i="1" s="1"/>
  <c r="O137" i="1"/>
  <c r="P137" i="1" s="1"/>
  <c r="K137" i="1"/>
  <c r="J137" i="1"/>
  <c r="E137" i="1"/>
  <c r="A137" i="1"/>
  <c r="AW137" i="1" s="1"/>
  <c r="CK136" i="1"/>
  <c r="CH136" i="1"/>
  <c r="CG136" i="1"/>
  <c r="CE136" i="1"/>
  <c r="CC136" i="1"/>
  <c r="CA136" i="1"/>
  <c r="CF136" i="1" s="1"/>
  <c r="BY136" i="1"/>
  <c r="BW136" i="1"/>
  <c r="BM136" i="1"/>
  <c r="BK136" i="1"/>
  <c r="BG136" i="1"/>
  <c r="BF136" i="1"/>
  <c r="BE136" i="1"/>
  <c r="AZ136" i="1"/>
  <c r="BA136" i="1" s="1"/>
  <c r="BB136" i="1" s="1"/>
  <c r="AY136" i="1"/>
  <c r="AX136" i="1"/>
  <c r="N136" i="1" s="1"/>
  <c r="CJ136" i="1" s="1"/>
  <c r="AW136" i="1"/>
  <c r="AV136" i="1"/>
  <c r="AK136" i="1"/>
  <c r="AJ136" i="1"/>
  <c r="AI136" i="1"/>
  <c r="AH136" i="1"/>
  <c r="AG136" i="1"/>
  <c r="V136" i="1"/>
  <c r="O136" i="1"/>
  <c r="K136" i="1"/>
  <c r="J136" i="1"/>
  <c r="E136" i="1"/>
  <c r="A136" i="1"/>
  <c r="BD136" i="1" s="1"/>
  <c r="CH135" i="1"/>
  <c r="CE135" i="1"/>
  <c r="CC135" i="1"/>
  <c r="CA135" i="1"/>
  <c r="CF135" i="1" s="1"/>
  <c r="BY135" i="1"/>
  <c r="BW135" i="1"/>
  <c r="BM135" i="1"/>
  <c r="BK135" i="1"/>
  <c r="BG135" i="1"/>
  <c r="BF135" i="1"/>
  <c r="BE135" i="1"/>
  <c r="AZ135" i="1"/>
  <c r="BA135" i="1" s="1"/>
  <c r="BB135" i="1" s="1"/>
  <c r="AY135" i="1"/>
  <c r="AX135" i="1"/>
  <c r="N135" i="1" s="1"/>
  <c r="CJ135" i="1" s="1"/>
  <c r="AV135" i="1"/>
  <c r="AK135" i="1"/>
  <c r="AJ135" i="1"/>
  <c r="AI135" i="1"/>
  <c r="AH135" i="1"/>
  <c r="AG135" i="1"/>
  <c r="V135" i="1"/>
  <c r="CK135" i="1" s="1"/>
  <c r="O135" i="1"/>
  <c r="K135" i="1"/>
  <c r="J135" i="1"/>
  <c r="E135" i="1"/>
  <c r="A135" i="1"/>
  <c r="AW135" i="1" s="1"/>
  <c r="CK134" i="1"/>
  <c r="CH134" i="1"/>
  <c r="CG134" i="1"/>
  <c r="CE134" i="1"/>
  <c r="CC134" i="1"/>
  <c r="CA134" i="1"/>
  <c r="CF134" i="1" s="1"/>
  <c r="BY134" i="1"/>
  <c r="BW134" i="1"/>
  <c r="BM134" i="1"/>
  <c r="BK134" i="1"/>
  <c r="BG134" i="1"/>
  <c r="BF134" i="1"/>
  <c r="BE134" i="1"/>
  <c r="AZ134" i="1"/>
  <c r="BA134" i="1" s="1"/>
  <c r="BB134" i="1" s="1"/>
  <c r="AY134" i="1"/>
  <c r="AX134" i="1"/>
  <c r="N134" i="1" s="1"/>
  <c r="CJ134" i="1" s="1"/>
  <c r="AW134" i="1"/>
  <c r="AV134" i="1"/>
  <c r="AK134" i="1"/>
  <c r="AJ134" i="1"/>
  <c r="AI134" i="1"/>
  <c r="AH134" i="1"/>
  <c r="AG134" i="1"/>
  <c r="V134" i="1"/>
  <c r="O134" i="1"/>
  <c r="K134" i="1"/>
  <c r="J134" i="1"/>
  <c r="E134" i="1"/>
  <c r="A134" i="1"/>
  <c r="BD134" i="1" s="1"/>
  <c r="CH133" i="1"/>
  <c r="CE133" i="1"/>
  <c r="CC133" i="1"/>
  <c r="CA133" i="1"/>
  <c r="CF133" i="1" s="1"/>
  <c r="BY133" i="1"/>
  <c r="BW133" i="1"/>
  <c r="BM133" i="1"/>
  <c r="BK133" i="1"/>
  <c r="BG133" i="1"/>
  <c r="BF133" i="1"/>
  <c r="BE133" i="1"/>
  <c r="BB133" i="1"/>
  <c r="AZ133" i="1"/>
  <c r="BA133" i="1" s="1"/>
  <c r="AY133" i="1"/>
  <c r="AX133" i="1"/>
  <c r="N133" i="1" s="1"/>
  <c r="CJ133" i="1" s="1"/>
  <c r="AV133" i="1"/>
  <c r="AK133" i="1"/>
  <c r="AJ133" i="1"/>
  <c r="AI133" i="1"/>
  <c r="AH133" i="1"/>
  <c r="AG133" i="1"/>
  <c r="V133" i="1"/>
  <c r="CK133" i="1" s="1"/>
  <c r="O133" i="1"/>
  <c r="P133" i="1" s="1"/>
  <c r="K133" i="1"/>
  <c r="J133" i="1"/>
  <c r="E133" i="1"/>
  <c r="A133" i="1"/>
  <c r="AW133" i="1" s="1"/>
  <c r="CK132" i="1"/>
  <c r="CH132" i="1"/>
  <c r="CG132" i="1"/>
  <c r="CE132" i="1"/>
  <c r="CC132" i="1"/>
  <c r="CA132" i="1"/>
  <c r="CF132" i="1" s="1"/>
  <c r="BY132" i="1"/>
  <c r="BW132" i="1"/>
  <c r="BM132" i="1"/>
  <c r="BK132" i="1"/>
  <c r="BG132" i="1"/>
  <c r="BF132" i="1"/>
  <c r="BE132" i="1"/>
  <c r="AZ132" i="1"/>
  <c r="BA132" i="1" s="1"/>
  <c r="BB132" i="1" s="1"/>
  <c r="AY132" i="1"/>
  <c r="AX132" i="1"/>
  <c r="N132" i="1" s="1"/>
  <c r="CJ132" i="1" s="1"/>
  <c r="AW132" i="1"/>
  <c r="AV132" i="1"/>
  <c r="AK132" i="1"/>
  <c r="AJ132" i="1"/>
  <c r="AI132" i="1"/>
  <c r="AH132" i="1"/>
  <c r="AG132" i="1"/>
  <c r="V132" i="1"/>
  <c r="O132" i="1"/>
  <c r="K132" i="1"/>
  <c r="J132" i="1"/>
  <c r="E132" i="1"/>
  <c r="A132" i="1"/>
  <c r="BD132" i="1" s="1"/>
  <c r="CH131" i="1"/>
  <c r="CE131" i="1"/>
  <c r="CC131" i="1"/>
  <c r="CA131" i="1"/>
  <c r="BY131" i="1"/>
  <c r="BW131" i="1"/>
  <c r="BM131" i="1"/>
  <c r="BK131" i="1"/>
  <c r="BG131" i="1"/>
  <c r="BF131" i="1"/>
  <c r="BE131" i="1"/>
  <c r="AZ131" i="1"/>
  <c r="BA131" i="1" s="1"/>
  <c r="BB131" i="1" s="1"/>
  <c r="AY131" i="1"/>
  <c r="AX131" i="1"/>
  <c r="N131" i="1" s="1"/>
  <c r="CJ131" i="1" s="1"/>
  <c r="AV131" i="1"/>
  <c r="AK131" i="1"/>
  <c r="AJ131" i="1"/>
  <c r="AI131" i="1"/>
  <c r="AH131" i="1"/>
  <c r="AG131" i="1"/>
  <c r="V131" i="1"/>
  <c r="CK131" i="1" s="1"/>
  <c r="O131" i="1"/>
  <c r="P131" i="1" s="1"/>
  <c r="K131" i="1"/>
  <c r="J131" i="1"/>
  <c r="E131" i="1"/>
  <c r="A131" i="1"/>
  <c r="AW131" i="1" s="1"/>
  <c r="CK130" i="1"/>
  <c r="CH130" i="1"/>
  <c r="CE130" i="1"/>
  <c r="CC130" i="1"/>
  <c r="CA130" i="1"/>
  <c r="CF130" i="1" s="1"/>
  <c r="BY130" i="1"/>
  <c r="BW130" i="1"/>
  <c r="BM130" i="1"/>
  <c r="CG130" i="1" s="1"/>
  <c r="BK130" i="1"/>
  <c r="BG130" i="1"/>
  <c r="BF130" i="1"/>
  <c r="BE130" i="1"/>
  <c r="AZ130" i="1"/>
  <c r="BA130" i="1" s="1"/>
  <c r="BB130" i="1" s="1"/>
  <c r="AY130" i="1"/>
  <c r="AX130" i="1"/>
  <c r="N130" i="1" s="1"/>
  <c r="CJ130" i="1" s="1"/>
  <c r="AW130" i="1"/>
  <c r="AV130" i="1"/>
  <c r="AK130" i="1"/>
  <c r="AJ130" i="1"/>
  <c r="AI130" i="1"/>
  <c r="AH130" i="1"/>
  <c r="AG130" i="1"/>
  <c r="V130" i="1"/>
  <c r="O130" i="1"/>
  <c r="K130" i="1"/>
  <c r="J130" i="1"/>
  <c r="E130" i="1"/>
  <c r="A130" i="1"/>
  <c r="BD130" i="1" s="1"/>
  <c r="CH129" i="1"/>
  <c r="CE129" i="1"/>
  <c r="CC129" i="1"/>
  <c r="CA129" i="1"/>
  <c r="BY129" i="1"/>
  <c r="BW129" i="1"/>
  <c r="BM129" i="1"/>
  <c r="BK129" i="1"/>
  <c r="BG129" i="1"/>
  <c r="BF129" i="1"/>
  <c r="BE129" i="1"/>
  <c r="AZ129" i="1"/>
  <c r="BA129" i="1" s="1"/>
  <c r="BB129" i="1" s="1"/>
  <c r="AY129" i="1"/>
  <c r="AX129" i="1"/>
  <c r="N129" i="1" s="1"/>
  <c r="AV129" i="1"/>
  <c r="AK129" i="1"/>
  <c r="AJ129" i="1"/>
  <c r="AI129" i="1"/>
  <c r="AH129" i="1"/>
  <c r="AG129" i="1"/>
  <c r="V129" i="1"/>
  <c r="CK129" i="1" s="1"/>
  <c r="O129" i="1"/>
  <c r="P129" i="1" s="1"/>
  <c r="K129" i="1"/>
  <c r="J129" i="1"/>
  <c r="E129" i="1"/>
  <c r="A129" i="1"/>
  <c r="AW129" i="1" s="1"/>
  <c r="CK128" i="1"/>
  <c r="CH128" i="1"/>
  <c r="CG128" i="1"/>
  <c r="CE128" i="1"/>
  <c r="CC128" i="1"/>
  <c r="CA128" i="1"/>
  <c r="CF128" i="1" s="1"/>
  <c r="BY128" i="1"/>
  <c r="BW128" i="1"/>
  <c r="BM128" i="1"/>
  <c r="BK128" i="1"/>
  <c r="BG128" i="1"/>
  <c r="BF128" i="1"/>
  <c r="BE128" i="1"/>
  <c r="AZ128" i="1"/>
  <c r="BA128" i="1" s="1"/>
  <c r="BB128" i="1" s="1"/>
  <c r="AY128" i="1"/>
  <c r="AX128" i="1"/>
  <c r="N128" i="1" s="1"/>
  <c r="CJ128" i="1" s="1"/>
  <c r="AW128" i="1"/>
  <c r="AV128" i="1"/>
  <c r="AK128" i="1"/>
  <c r="AJ128" i="1"/>
  <c r="AI128" i="1"/>
  <c r="AH128" i="1"/>
  <c r="AG128" i="1"/>
  <c r="V128" i="1"/>
  <c r="O128" i="1"/>
  <c r="K128" i="1"/>
  <c r="J128" i="1"/>
  <c r="E128" i="1"/>
  <c r="A128" i="1"/>
  <c r="BD128" i="1" s="1"/>
  <c r="CH127" i="1"/>
  <c r="CE127" i="1"/>
  <c r="CC127" i="1"/>
  <c r="CA127" i="1"/>
  <c r="CF127" i="1" s="1"/>
  <c r="BY127" i="1"/>
  <c r="BW127" i="1"/>
  <c r="BM127" i="1"/>
  <c r="CG127" i="1" s="1"/>
  <c r="BK127" i="1"/>
  <c r="BG127" i="1"/>
  <c r="BF127" i="1"/>
  <c r="BE127" i="1"/>
  <c r="AZ127" i="1"/>
  <c r="BA127" i="1" s="1"/>
  <c r="BB127" i="1" s="1"/>
  <c r="AY127" i="1"/>
  <c r="AX127" i="1"/>
  <c r="N127" i="1" s="1"/>
  <c r="AV127" i="1"/>
  <c r="AK127" i="1"/>
  <c r="AJ127" i="1"/>
  <c r="AI127" i="1"/>
  <c r="AH127" i="1"/>
  <c r="AG127" i="1"/>
  <c r="V127" i="1"/>
  <c r="CK127" i="1" s="1"/>
  <c r="O127" i="1"/>
  <c r="K127" i="1"/>
  <c r="J127" i="1"/>
  <c r="E127" i="1"/>
  <c r="A127" i="1"/>
  <c r="AW127" i="1" s="1"/>
  <c r="CK126" i="1"/>
  <c r="CH126" i="1"/>
  <c r="CG126" i="1"/>
  <c r="CE126" i="1"/>
  <c r="CC126" i="1"/>
  <c r="CA126" i="1"/>
  <c r="CF126" i="1" s="1"/>
  <c r="BY126" i="1"/>
  <c r="BW126" i="1"/>
  <c r="BM126" i="1"/>
  <c r="BK126" i="1"/>
  <c r="BG126" i="1"/>
  <c r="BF126" i="1"/>
  <c r="BE126" i="1"/>
  <c r="AZ126" i="1"/>
  <c r="BA126" i="1" s="1"/>
  <c r="BB126" i="1" s="1"/>
  <c r="AY126" i="1"/>
  <c r="AX126" i="1"/>
  <c r="N126" i="1" s="1"/>
  <c r="CJ126" i="1" s="1"/>
  <c r="AW126" i="1"/>
  <c r="AV126" i="1"/>
  <c r="AK126" i="1"/>
  <c r="AJ126" i="1"/>
  <c r="AI126" i="1"/>
  <c r="AH126" i="1"/>
  <c r="AG126" i="1"/>
  <c r="V126" i="1"/>
  <c r="O126" i="1"/>
  <c r="K126" i="1"/>
  <c r="J126" i="1"/>
  <c r="E126" i="1"/>
  <c r="A126" i="1"/>
  <c r="BD126" i="1" s="1"/>
  <c r="CH125" i="1"/>
  <c r="CE125" i="1"/>
  <c r="CC125" i="1"/>
  <c r="CA125" i="1"/>
  <c r="CF125" i="1" s="1"/>
  <c r="BY125" i="1"/>
  <c r="BW125" i="1"/>
  <c r="BM125" i="1"/>
  <c r="BK125" i="1"/>
  <c r="BG125" i="1"/>
  <c r="BF125" i="1"/>
  <c r="BE125" i="1"/>
  <c r="BB125" i="1"/>
  <c r="AZ125" i="1"/>
  <c r="BA125" i="1" s="1"/>
  <c r="AY125" i="1"/>
  <c r="AX125" i="1"/>
  <c r="N125" i="1" s="1"/>
  <c r="CJ125" i="1" s="1"/>
  <c r="AV125" i="1"/>
  <c r="AK125" i="1"/>
  <c r="AJ125" i="1"/>
  <c r="AI125" i="1"/>
  <c r="AH125" i="1"/>
  <c r="AG125" i="1"/>
  <c r="V125" i="1"/>
  <c r="CK125" i="1" s="1"/>
  <c r="O125" i="1"/>
  <c r="K125" i="1"/>
  <c r="J125" i="1"/>
  <c r="E125" i="1"/>
  <c r="A125" i="1"/>
  <c r="AW125" i="1" s="1"/>
  <c r="CK124" i="1"/>
  <c r="CH124" i="1"/>
  <c r="CG124" i="1"/>
  <c r="CE124" i="1"/>
  <c r="CC124" i="1"/>
  <c r="CA124" i="1"/>
  <c r="CF124" i="1" s="1"/>
  <c r="BY124" i="1"/>
  <c r="BW124" i="1"/>
  <c r="BM124" i="1"/>
  <c r="BK124" i="1"/>
  <c r="BG124" i="1"/>
  <c r="BF124" i="1"/>
  <c r="BE124" i="1"/>
  <c r="AZ124" i="1"/>
  <c r="BA124" i="1" s="1"/>
  <c r="BB124" i="1" s="1"/>
  <c r="AY124" i="1"/>
  <c r="AX124" i="1"/>
  <c r="N124" i="1" s="1"/>
  <c r="CJ124" i="1" s="1"/>
  <c r="AW124" i="1"/>
  <c r="AV124" i="1"/>
  <c r="AK124" i="1"/>
  <c r="AJ124" i="1"/>
  <c r="AI124" i="1"/>
  <c r="AH124" i="1"/>
  <c r="AG124" i="1"/>
  <c r="V124" i="1"/>
  <c r="O124" i="1"/>
  <c r="K124" i="1"/>
  <c r="J124" i="1"/>
  <c r="E124" i="1"/>
  <c r="A124" i="1"/>
  <c r="BD124" i="1" s="1"/>
  <c r="CH123" i="1"/>
  <c r="CE123" i="1"/>
  <c r="CC123" i="1"/>
  <c r="CA123" i="1"/>
  <c r="BY123" i="1"/>
  <c r="BW123" i="1"/>
  <c r="BM123" i="1"/>
  <c r="BK123" i="1"/>
  <c r="BG123" i="1"/>
  <c r="BF123" i="1"/>
  <c r="BE123" i="1"/>
  <c r="BB123" i="1"/>
  <c r="AZ123" i="1"/>
  <c r="BA123" i="1" s="1"/>
  <c r="AY123" i="1"/>
  <c r="AX123" i="1"/>
  <c r="N123" i="1" s="1"/>
  <c r="CJ123" i="1" s="1"/>
  <c r="AV123" i="1"/>
  <c r="AK123" i="1"/>
  <c r="AJ123" i="1"/>
  <c r="AI123" i="1"/>
  <c r="AH123" i="1"/>
  <c r="AG123" i="1"/>
  <c r="V123" i="1"/>
  <c r="CK123" i="1" s="1"/>
  <c r="O123" i="1"/>
  <c r="P123" i="1" s="1"/>
  <c r="K123" i="1"/>
  <c r="J123" i="1"/>
  <c r="E123" i="1"/>
  <c r="A123" i="1"/>
  <c r="AW123" i="1" s="1"/>
  <c r="CK122" i="1"/>
  <c r="CH122" i="1"/>
  <c r="CE122" i="1"/>
  <c r="CC122" i="1"/>
  <c r="CA122" i="1"/>
  <c r="CF122" i="1" s="1"/>
  <c r="BY122" i="1"/>
  <c r="BW122" i="1"/>
  <c r="BM122" i="1"/>
  <c r="BK122" i="1"/>
  <c r="BG122" i="1"/>
  <c r="BF122" i="1"/>
  <c r="BE122" i="1"/>
  <c r="AZ122" i="1"/>
  <c r="BA122" i="1" s="1"/>
  <c r="BB122" i="1" s="1"/>
  <c r="AY122" i="1"/>
  <c r="AX122" i="1"/>
  <c r="N122" i="1" s="1"/>
  <c r="CJ122" i="1" s="1"/>
  <c r="AW122" i="1"/>
  <c r="AV122" i="1"/>
  <c r="AK122" i="1"/>
  <c r="AJ122" i="1"/>
  <c r="AI122" i="1"/>
  <c r="AH122" i="1"/>
  <c r="AG122" i="1"/>
  <c r="V122" i="1"/>
  <c r="O122" i="1"/>
  <c r="K122" i="1"/>
  <c r="J122" i="1"/>
  <c r="E122" i="1"/>
  <c r="A122" i="1"/>
  <c r="BD122" i="1" s="1"/>
  <c r="CH121" i="1"/>
  <c r="CE121" i="1"/>
  <c r="CC121" i="1"/>
  <c r="CA121" i="1"/>
  <c r="BY121" i="1"/>
  <c r="BW121" i="1"/>
  <c r="BM121" i="1"/>
  <c r="BK121" i="1"/>
  <c r="BG121" i="1"/>
  <c r="BF121" i="1"/>
  <c r="BE121" i="1"/>
  <c r="AZ121" i="1"/>
  <c r="BA121" i="1" s="1"/>
  <c r="BB121" i="1" s="1"/>
  <c r="AY121" i="1"/>
  <c r="AX121" i="1"/>
  <c r="N121" i="1" s="1"/>
  <c r="AV121" i="1"/>
  <c r="AK121" i="1"/>
  <c r="AJ121" i="1"/>
  <c r="AI121" i="1"/>
  <c r="AH121" i="1"/>
  <c r="AG121" i="1"/>
  <c r="V121" i="1"/>
  <c r="CK121" i="1" s="1"/>
  <c r="O121" i="1"/>
  <c r="P121" i="1" s="1"/>
  <c r="K121" i="1"/>
  <c r="J121" i="1"/>
  <c r="E121" i="1"/>
  <c r="A121" i="1"/>
  <c r="AW121" i="1" s="1"/>
  <c r="CH120" i="1"/>
  <c r="CE120" i="1"/>
  <c r="CC120" i="1"/>
  <c r="CA120" i="1"/>
  <c r="CF120" i="1" s="1"/>
  <c r="BY120" i="1"/>
  <c r="BW120" i="1"/>
  <c r="BM120" i="1"/>
  <c r="BK120" i="1"/>
  <c r="BG120" i="1"/>
  <c r="BF120" i="1"/>
  <c r="BE120" i="1"/>
  <c r="AZ120" i="1"/>
  <c r="BA120" i="1" s="1"/>
  <c r="BB120" i="1" s="1"/>
  <c r="AY120" i="1"/>
  <c r="AX120" i="1"/>
  <c r="N120" i="1" s="1"/>
  <c r="AW120" i="1"/>
  <c r="AV120" i="1"/>
  <c r="AK120" i="1"/>
  <c r="AJ120" i="1"/>
  <c r="AI120" i="1"/>
  <c r="AH120" i="1"/>
  <c r="AG120" i="1"/>
  <c r="V120" i="1"/>
  <c r="CK120" i="1" s="1"/>
  <c r="O120" i="1"/>
  <c r="K120" i="1"/>
  <c r="J120" i="1"/>
  <c r="E120" i="1"/>
  <c r="A120" i="1"/>
  <c r="BD120" i="1" s="1"/>
  <c r="CH119" i="1"/>
  <c r="CE119" i="1"/>
  <c r="CC119" i="1"/>
  <c r="CA119" i="1"/>
  <c r="BY119" i="1"/>
  <c r="BW119" i="1"/>
  <c r="BM119" i="1"/>
  <c r="BK119" i="1"/>
  <c r="BG119" i="1"/>
  <c r="BF119" i="1"/>
  <c r="BE119" i="1"/>
  <c r="BB119" i="1"/>
  <c r="AZ119" i="1"/>
  <c r="BA119" i="1" s="1"/>
  <c r="AY119" i="1"/>
  <c r="AX119" i="1"/>
  <c r="N119" i="1" s="1"/>
  <c r="AV119" i="1"/>
  <c r="AK119" i="1"/>
  <c r="AJ119" i="1"/>
  <c r="AI119" i="1"/>
  <c r="AH119" i="1"/>
  <c r="AG119" i="1"/>
  <c r="V119" i="1"/>
  <c r="CK119" i="1" s="1"/>
  <c r="O119" i="1"/>
  <c r="P119" i="1" s="1"/>
  <c r="K119" i="1"/>
  <c r="J119" i="1"/>
  <c r="E119" i="1"/>
  <c r="A119" i="1"/>
  <c r="AW119" i="1" s="1"/>
  <c r="CK118" i="1"/>
  <c r="CH118" i="1"/>
  <c r="CE118" i="1"/>
  <c r="CC118" i="1"/>
  <c r="CA118" i="1"/>
  <c r="BY118" i="1"/>
  <c r="BW118" i="1"/>
  <c r="BM118" i="1"/>
  <c r="BK118" i="1"/>
  <c r="BG118" i="1"/>
  <c r="BF118" i="1"/>
  <c r="BE118" i="1"/>
  <c r="BB118" i="1"/>
  <c r="AZ118" i="1"/>
  <c r="BA118" i="1" s="1"/>
  <c r="AY118" i="1"/>
  <c r="AX118" i="1"/>
  <c r="N118" i="1" s="1"/>
  <c r="AW118" i="1"/>
  <c r="AV118" i="1"/>
  <c r="AK118" i="1"/>
  <c r="AJ118" i="1"/>
  <c r="AI118" i="1"/>
  <c r="AH118" i="1"/>
  <c r="AG118" i="1"/>
  <c r="V118" i="1"/>
  <c r="O118" i="1"/>
  <c r="K118" i="1"/>
  <c r="J118" i="1"/>
  <c r="E118" i="1"/>
  <c r="A118" i="1"/>
  <c r="BD118" i="1" s="1"/>
  <c r="CK117" i="1"/>
  <c r="CH117" i="1"/>
  <c r="CE117" i="1"/>
  <c r="CC117" i="1"/>
  <c r="CA117" i="1"/>
  <c r="BY117" i="1"/>
  <c r="BW117" i="1"/>
  <c r="BM117" i="1"/>
  <c r="BK117" i="1"/>
  <c r="BG117" i="1"/>
  <c r="BF117" i="1"/>
  <c r="BE117" i="1"/>
  <c r="AZ117" i="1"/>
  <c r="BA117" i="1" s="1"/>
  <c r="BB117" i="1" s="1"/>
  <c r="AY117" i="1"/>
  <c r="AX117" i="1"/>
  <c r="N117" i="1" s="1"/>
  <c r="CJ117" i="1" s="1"/>
  <c r="AV117" i="1"/>
  <c r="AK117" i="1"/>
  <c r="AJ117" i="1"/>
  <c r="AI117" i="1"/>
  <c r="AH117" i="1"/>
  <c r="AG117" i="1"/>
  <c r="V117" i="1"/>
  <c r="O117" i="1"/>
  <c r="P117" i="1" s="1"/>
  <c r="K117" i="1"/>
  <c r="J117" i="1"/>
  <c r="E117" i="1"/>
  <c r="A117" i="1"/>
  <c r="AW117" i="1" s="1"/>
  <c r="CK116" i="1"/>
  <c r="CI116" i="1"/>
  <c r="CH116" i="1"/>
  <c r="CE116" i="1"/>
  <c r="CC116" i="1"/>
  <c r="CA116" i="1"/>
  <c r="BY116" i="1"/>
  <c r="BW116" i="1"/>
  <c r="BM116" i="1"/>
  <c r="BK116" i="1"/>
  <c r="BG116" i="1"/>
  <c r="BF116" i="1"/>
  <c r="BE116" i="1"/>
  <c r="AZ116" i="1"/>
  <c r="BA116" i="1" s="1"/>
  <c r="BB116" i="1" s="1"/>
  <c r="AY116" i="1"/>
  <c r="AX116" i="1"/>
  <c r="N116" i="1" s="1"/>
  <c r="AW116" i="1"/>
  <c r="AV116" i="1"/>
  <c r="AK116" i="1"/>
  <c r="AJ116" i="1"/>
  <c r="AI116" i="1"/>
  <c r="AH116" i="1"/>
  <c r="AG116" i="1"/>
  <c r="V116" i="1"/>
  <c r="O116" i="1"/>
  <c r="K116" i="1"/>
  <c r="J116" i="1"/>
  <c r="E116" i="1"/>
  <c r="A116" i="1"/>
  <c r="BD116" i="1" s="1"/>
  <c r="CK115" i="1"/>
  <c r="CH115" i="1"/>
  <c r="CE115" i="1"/>
  <c r="CC115" i="1"/>
  <c r="CA115" i="1"/>
  <c r="CF115" i="1" s="1"/>
  <c r="BY115" i="1"/>
  <c r="BW115" i="1"/>
  <c r="BM115" i="1"/>
  <c r="BK115" i="1"/>
  <c r="BG115" i="1"/>
  <c r="BF115" i="1"/>
  <c r="BE115" i="1"/>
  <c r="BB115" i="1"/>
  <c r="AZ115" i="1"/>
  <c r="BA115" i="1" s="1"/>
  <c r="AY115" i="1"/>
  <c r="AX115" i="1"/>
  <c r="N115" i="1" s="1"/>
  <c r="CJ115" i="1" s="1"/>
  <c r="AV115" i="1"/>
  <c r="AK115" i="1"/>
  <c r="AJ115" i="1"/>
  <c r="AI115" i="1"/>
  <c r="AH115" i="1"/>
  <c r="AG115" i="1"/>
  <c r="V115" i="1"/>
  <c r="O115" i="1"/>
  <c r="P115" i="1" s="1"/>
  <c r="K115" i="1"/>
  <c r="J115" i="1"/>
  <c r="E115" i="1"/>
  <c r="A115" i="1"/>
  <c r="AW115" i="1" s="1"/>
  <c r="CH114" i="1"/>
  <c r="CE114" i="1"/>
  <c r="CC114" i="1"/>
  <c r="CA114" i="1"/>
  <c r="BY114" i="1"/>
  <c r="BW114" i="1"/>
  <c r="BM114" i="1"/>
  <c r="BK114" i="1"/>
  <c r="BG114" i="1"/>
  <c r="BF114" i="1"/>
  <c r="BE114" i="1"/>
  <c r="BB114" i="1"/>
  <c r="AZ114" i="1"/>
  <c r="BA114" i="1" s="1"/>
  <c r="AY114" i="1"/>
  <c r="AX114" i="1"/>
  <c r="N114" i="1" s="1"/>
  <c r="AW114" i="1"/>
  <c r="AV114" i="1"/>
  <c r="AK114" i="1"/>
  <c r="AJ114" i="1"/>
  <c r="AI114" i="1"/>
  <c r="AH114" i="1"/>
  <c r="AG114" i="1"/>
  <c r="V114" i="1"/>
  <c r="CK114" i="1" s="1"/>
  <c r="O114" i="1"/>
  <c r="K114" i="1"/>
  <c r="J114" i="1"/>
  <c r="E114" i="1"/>
  <c r="A114" i="1"/>
  <c r="BD114" i="1" s="1"/>
  <c r="CH113" i="1"/>
  <c r="CE113" i="1"/>
  <c r="CC113" i="1"/>
  <c r="CA113" i="1"/>
  <c r="CF113" i="1" s="1"/>
  <c r="BY113" i="1"/>
  <c r="BW113" i="1"/>
  <c r="BM113" i="1"/>
  <c r="CG113" i="1" s="1"/>
  <c r="BK113" i="1"/>
  <c r="BG113" i="1"/>
  <c r="BF113" i="1"/>
  <c r="BE113" i="1"/>
  <c r="AZ113" i="1"/>
  <c r="BA113" i="1" s="1"/>
  <c r="BB113" i="1" s="1"/>
  <c r="AY113" i="1"/>
  <c r="AX113" i="1"/>
  <c r="N113" i="1" s="1"/>
  <c r="AV113" i="1"/>
  <c r="AK113" i="1"/>
  <c r="AJ113" i="1"/>
  <c r="AI113" i="1"/>
  <c r="AH113" i="1"/>
  <c r="AG113" i="1"/>
  <c r="V113" i="1"/>
  <c r="CK113" i="1" s="1"/>
  <c r="O113" i="1"/>
  <c r="K113" i="1"/>
  <c r="J113" i="1"/>
  <c r="E113" i="1"/>
  <c r="A113" i="1"/>
  <c r="AW113" i="1" s="1"/>
  <c r="CI112" i="1"/>
  <c r="CH112" i="1"/>
  <c r="CG112" i="1"/>
  <c r="CE112" i="1"/>
  <c r="CC112" i="1"/>
  <c r="CA112" i="1"/>
  <c r="CF112" i="1" s="1"/>
  <c r="BY112" i="1"/>
  <c r="BW112" i="1"/>
  <c r="BM112" i="1"/>
  <c r="BK112" i="1"/>
  <c r="BG112" i="1"/>
  <c r="BF112" i="1"/>
  <c r="BE112" i="1"/>
  <c r="AZ112" i="1"/>
  <c r="BA112" i="1" s="1"/>
  <c r="BB112" i="1" s="1"/>
  <c r="AY112" i="1"/>
  <c r="AX112" i="1"/>
  <c r="N112" i="1" s="1"/>
  <c r="AW112" i="1"/>
  <c r="AV112" i="1"/>
  <c r="AK112" i="1"/>
  <c r="AJ112" i="1"/>
  <c r="AI112" i="1"/>
  <c r="AH112" i="1"/>
  <c r="AG112" i="1"/>
  <c r="V112" i="1"/>
  <c r="CK112" i="1" s="1"/>
  <c r="O112" i="1"/>
  <c r="K112" i="1"/>
  <c r="J112" i="1"/>
  <c r="E112" i="1"/>
  <c r="A112" i="1"/>
  <c r="BD112" i="1" s="1"/>
  <c r="CH111" i="1"/>
  <c r="CE111" i="1"/>
  <c r="CF111" i="1" s="1"/>
  <c r="CC111" i="1"/>
  <c r="CA111" i="1"/>
  <c r="BY111" i="1"/>
  <c r="BW111" i="1"/>
  <c r="BM111" i="1"/>
  <c r="BK111" i="1"/>
  <c r="BG111" i="1"/>
  <c r="BF111" i="1"/>
  <c r="BE111" i="1"/>
  <c r="AZ111" i="1"/>
  <c r="BA111" i="1" s="1"/>
  <c r="BB111" i="1" s="1"/>
  <c r="AY111" i="1"/>
  <c r="AV111" i="1"/>
  <c r="AK111" i="1"/>
  <c r="AJ111" i="1"/>
  <c r="AI111" i="1"/>
  <c r="AH111" i="1"/>
  <c r="AG111" i="1"/>
  <c r="V111" i="1"/>
  <c r="CK111" i="1" s="1"/>
  <c r="O111" i="1"/>
  <c r="K111" i="1"/>
  <c r="J111" i="1"/>
  <c r="E111" i="1"/>
  <c r="A111" i="1"/>
  <c r="CK110" i="1"/>
  <c r="CI110" i="1"/>
  <c r="CH110" i="1"/>
  <c r="CC110" i="1"/>
  <c r="CA110" i="1"/>
  <c r="BY110" i="1"/>
  <c r="BV110" i="1"/>
  <c r="BM110" i="1"/>
  <c r="BK110" i="1"/>
  <c r="BG110" i="1"/>
  <c r="BF110" i="1"/>
  <c r="BE110" i="1"/>
  <c r="AZ110" i="1"/>
  <c r="BA110" i="1" s="1"/>
  <c r="BB110" i="1" s="1"/>
  <c r="AY110" i="1"/>
  <c r="AX110" i="1"/>
  <c r="N110" i="1" s="1"/>
  <c r="AW110" i="1"/>
  <c r="AV110" i="1"/>
  <c r="AK110" i="1"/>
  <c r="AJ110" i="1"/>
  <c r="AI110" i="1"/>
  <c r="AH110" i="1"/>
  <c r="AG110" i="1"/>
  <c r="V110" i="1"/>
  <c r="O110" i="1"/>
  <c r="K110" i="1"/>
  <c r="J110" i="1"/>
  <c r="E110" i="1"/>
  <c r="A110" i="1"/>
  <c r="BD110" i="1" s="1"/>
  <c r="BO110" i="1" s="1"/>
  <c r="CK109" i="1"/>
  <c r="CH109" i="1"/>
  <c r="CF109" i="1"/>
  <c r="CG109" i="1" s="1"/>
  <c r="CE109" i="1"/>
  <c r="CC109" i="1"/>
  <c r="CA109" i="1"/>
  <c r="BY109" i="1"/>
  <c r="BW109" i="1" s="1"/>
  <c r="BM109" i="1"/>
  <c r="BK109" i="1"/>
  <c r="BG109" i="1"/>
  <c r="BF109" i="1"/>
  <c r="BE109" i="1"/>
  <c r="AZ109" i="1"/>
  <c r="BA109" i="1" s="1"/>
  <c r="BB109" i="1" s="1"/>
  <c r="AY109" i="1"/>
  <c r="AV109" i="1"/>
  <c r="AK109" i="1"/>
  <c r="AJ109" i="1"/>
  <c r="AI109" i="1"/>
  <c r="AH109" i="1"/>
  <c r="AG109" i="1"/>
  <c r="V109" i="1"/>
  <c r="O109" i="1"/>
  <c r="K109" i="1"/>
  <c r="J109" i="1"/>
  <c r="E109" i="1"/>
  <c r="A109" i="1"/>
  <c r="CK108" i="1"/>
  <c r="CH108" i="1"/>
  <c r="CE108" i="1"/>
  <c r="CC108" i="1"/>
  <c r="CA108" i="1"/>
  <c r="BY108" i="1"/>
  <c r="BW108" i="1"/>
  <c r="BO108" i="1"/>
  <c r="BM108" i="1"/>
  <c r="BK108" i="1"/>
  <c r="BG108" i="1"/>
  <c r="BF108" i="1"/>
  <c r="BE108" i="1"/>
  <c r="AZ108" i="1"/>
  <c r="BA108" i="1" s="1"/>
  <c r="BB108" i="1" s="1"/>
  <c r="AY108" i="1"/>
  <c r="AX108" i="1"/>
  <c r="N108" i="1" s="1"/>
  <c r="AW108" i="1"/>
  <c r="AV108" i="1"/>
  <c r="AK108" i="1"/>
  <c r="AJ108" i="1"/>
  <c r="AI108" i="1"/>
  <c r="AH108" i="1"/>
  <c r="AG108" i="1"/>
  <c r="V108" i="1"/>
  <c r="O108" i="1"/>
  <c r="K108" i="1"/>
  <c r="J108" i="1"/>
  <c r="E108" i="1"/>
  <c r="A108" i="1"/>
  <c r="BD108" i="1" s="1"/>
  <c r="CI107" i="1"/>
  <c r="CH107" i="1"/>
  <c r="CE107" i="1"/>
  <c r="CF107" i="1" s="1"/>
  <c r="CC107" i="1"/>
  <c r="CA107" i="1"/>
  <c r="BY107" i="1"/>
  <c r="BW107" i="1"/>
  <c r="BM107" i="1"/>
  <c r="BK107" i="1"/>
  <c r="BG107" i="1"/>
  <c r="BF107" i="1"/>
  <c r="BE107" i="1"/>
  <c r="BD107" i="1"/>
  <c r="AZ107" i="1"/>
  <c r="BA107" i="1" s="1"/>
  <c r="BB107" i="1" s="1"/>
  <c r="AY107" i="1"/>
  <c r="AX107" i="1"/>
  <c r="N107" i="1" s="1"/>
  <c r="AV107" i="1"/>
  <c r="AK107" i="1"/>
  <c r="AJ107" i="1"/>
  <c r="AI107" i="1"/>
  <c r="AH107" i="1"/>
  <c r="AG107" i="1"/>
  <c r="V107" i="1"/>
  <c r="CK107" i="1" s="1"/>
  <c r="O107" i="1"/>
  <c r="P107" i="1" s="1"/>
  <c r="K107" i="1"/>
  <c r="J107" i="1"/>
  <c r="E107" i="1"/>
  <c r="A107" i="1"/>
  <c r="AW107" i="1" s="1"/>
  <c r="CK106" i="1"/>
  <c r="CI106" i="1"/>
  <c r="CH106" i="1"/>
  <c r="CC106" i="1"/>
  <c r="CE106" i="1" s="1"/>
  <c r="CA106" i="1"/>
  <c r="BY106" i="1"/>
  <c r="BO106" i="1"/>
  <c r="BM106" i="1"/>
  <c r="BK106" i="1"/>
  <c r="BG106" i="1"/>
  <c r="BF106" i="1"/>
  <c r="BE106" i="1"/>
  <c r="AZ106" i="1"/>
  <c r="BA106" i="1" s="1"/>
  <c r="BB106" i="1" s="1"/>
  <c r="AY106" i="1"/>
  <c r="AX106" i="1"/>
  <c r="N106" i="1" s="1"/>
  <c r="AW106" i="1"/>
  <c r="AV106" i="1"/>
  <c r="AK106" i="1"/>
  <c r="AJ106" i="1"/>
  <c r="AI106" i="1"/>
  <c r="AH106" i="1"/>
  <c r="AG106" i="1"/>
  <c r="V106" i="1"/>
  <c r="O106" i="1"/>
  <c r="K106" i="1"/>
  <c r="J106" i="1"/>
  <c r="E106" i="1"/>
  <c r="A106" i="1"/>
  <c r="BD106" i="1" s="1"/>
  <c r="BV106" i="1" s="1"/>
  <c r="CK105" i="1"/>
  <c r="CH105" i="1"/>
  <c r="CF105" i="1"/>
  <c r="CG105" i="1" s="1"/>
  <c r="CE105" i="1"/>
  <c r="CC105" i="1"/>
  <c r="CA105" i="1"/>
  <c r="BY105" i="1"/>
  <c r="BW105" i="1" s="1"/>
  <c r="BM105" i="1"/>
  <c r="BK105" i="1"/>
  <c r="BG105" i="1"/>
  <c r="BF105" i="1"/>
  <c r="BE105" i="1"/>
  <c r="BD105" i="1"/>
  <c r="AZ105" i="1"/>
  <c r="BA105" i="1" s="1"/>
  <c r="BB105" i="1" s="1"/>
  <c r="AY105" i="1"/>
  <c r="AX105" i="1"/>
  <c r="N105" i="1" s="1"/>
  <c r="CJ105" i="1" s="1"/>
  <c r="AV105" i="1"/>
  <c r="AK105" i="1"/>
  <c r="AJ105" i="1"/>
  <c r="AI105" i="1"/>
  <c r="AH105" i="1"/>
  <c r="AG105" i="1"/>
  <c r="V105" i="1"/>
  <c r="O105" i="1"/>
  <c r="P105" i="1" s="1"/>
  <c r="K105" i="1"/>
  <c r="J105" i="1"/>
  <c r="E105" i="1"/>
  <c r="A105" i="1"/>
  <c r="AW105" i="1" s="1"/>
  <c r="CH104" i="1"/>
  <c r="CG104" i="1"/>
  <c r="CE104" i="1"/>
  <c r="CC104" i="1"/>
  <c r="CA104" i="1"/>
  <c r="CF104" i="1" s="1"/>
  <c r="BY104" i="1"/>
  <c r="BW104" i="1"/>
  <c r="BM104" i="1"/>
  <c r="BK104" i="1"/>
  <c r="BG104" i="1"/>
  <c r="BF104" i="1"/>
  <c r="BE104" i="1"/>
  <c r="AZ104" i="1"/>
  <c r="BA104" i="1" s="1"/>
  <c r="BB104" i="1" s="1"/>
  <c r="AY104" i="1"/>
  <c r="AX104" i="1"/>
  <c r="N104" i="1" s="1"/>
  <c r="AW104" i="1"/>
  <c r="AV104" i="1"/>
  <c r="AK104" i="1"/>
  <c r="AJ104" i="1"/>
  <c r="AI104" i="1"/>
  <c r="AH104" i="1"/>
  <c r="AG104" i="1"/>
  <c r="V104" i="1"/>
  <c r="CK104" i="1" s="1"/>
  <c r="O104" i="1"/>
  <c r="K104" i="1"/>
  <c r="J104" i="1"/>
  <c r="E104" i="1"/>
  <c r="A104" i="1"/>
  <c r="BD104" i="1" s="1"/>
  <c r="CI103" i="1"/>
  <c r="CH103" i="1"/>
  <c r="CF103" i="1"/>
  <c r="CE103" i="1"/>
  <c r="CC103" i="1"/>
  <c r="CA103" i="1"/>
  <c r="BY103" i="1"/>
  <c r="BW103" i="1" s="1"/>
  <c r="BM103" i="1"/>
  <c r="BK103" i="1"/>
  <c r="BG103" i="1"/>
  <c r="BF103" i="1"/>
  <c r="BE103" i="1"/>
  <c r="BD103" i="1"/>
  <c r="AZ103" i="1"/>
  <c r="BA103" i="1" s="1"/>
  <c r="BB103" i="1" s="1"/>
  <c r="AY103" i="1"/>
  <c r="AX103" i="1"/>
  <c r="N103" i="1" s="1"/>
  <c r="CJ103" i="1" s="1"/>
  <c r="AV103" i="1"/>
  <c r="AK103" i="1"/>
  <c r="AJ103" i="1"/>
  <c r="AI103" i="1"/>
  <c r="AH103" i="1"/>
  <c r="AG103" i="1"/>
  <c r="V103" i="1"/>
  <c r="CK103" i="1" s="1"/>
  <c r="O103" i="1"/>
  <c r="K103" i="1"/>
  <c r="J103" i="1"/>
  <c r="E103" i="1"/>
  <c r="A103" i="1"/>
  <c r="AW103" i="1" s="1"/>
  <c r="CI102" i="1"/>
  <c r="CH102" i="1"/>
  <c r="CE102" i="1"/>
  <c r="CC102" i="1"/>
  <c r="CA102" i="1"/>
  <c r="BY102" i="1"/>
  <c r="BW102" i="1"/>
  <c r="BO102" i="1"/>
  <c r="BM102" i="1"/>
  <c r="BK102" i="1"/>
  <c r="BG102" i="1"/>
  <c r="BF102" i="1"/>
  <c r="BE102" i="1"/>
  <c r="AZ102" i="1"/>
  <c r="BA102" i="1" s="1"/>
  <c r="BB102" i="1" s="1"/>
  <c r="AY102" i="1"/>
  <c r="AX102" i="1"/>
  <c r="N102" i="1" s="1"/>
  <c r="AW102" i="1"/>
  <c r="AV102" i="1"/>
  <c r="AK102" i="1"/>
  <c r="AJ102" i="1"/>
  <c r="AI102" i="1"/>
  <c r="AH102" i="1"/>
  <c r="AG102" i="1"/>
  <c r="V102" i="1"/>
  <c r="CK102" i="1" s="1"/>
  <c r="O102" i="1"/>
  <c r="K102" i="1"/>
  <c r="J102" i="1"/>
  <c r="E102" i="1"/>
  <c r="A102" i="1"/>
  <c r="BD102" i="1" s="1"/>
  <c r="BV102" i="1" s="1"/>
  <c r="CK101" i="1"/>
  <c r="CH101" i="1"/>
  <c r="CF101" i="1"/>
  <c r="CG101" i="1" s="1"/>
  <c r="CE101" i="1"/>
  <c r="CC101" i="1"/>
  <c r="CA101" i="1"/>
  <c r="BY101" i="1"/>
  <c r="BW101" i="1" s="1"/>
  <c r="BM101" i="1"/>
  <c r="BK101" i="1"/>
  <c r="BG101" i="1"/>
  <c r="BF101" i="1"/>
  <c r="BE101" i="1"/>
  <c r="BB101" i="1"/>
  <c r="AZ101" i="1"/>
  <c r="BA101" i="1" s="1"/>
  <c r="AY101" i="1"/>
  <c r="AV101" i="1"/>
  <c r="AK101" i="1"/>
  <c r="AJ101" i="1"/>
  <c r="AI101" i="1"/>
  <c r="AH101" i="1"/>
  <c r="AG101" i="1"/>
  <c r="V101" i="1"/>
  <c r="O101" i="1"/>
  <c r="K101" i="1"/>
  <c r="J101" i="1"/>
  <c r="E101" i="1"/>
  <c r="A101" i="1"/>
  <c r="CH100" i="1"/>
  <c r="CE100" i="1"/>
  <c r="CC100" i="1"/>
  <c r="CA100" i="1"/>
  <c r="BY100" i="1"/>
  <c r="BW100" i="1"/>
  <c r="BM100" i="1"/>
  <c r="BK100" i="1"/>
  <c r="BG100" i="1"/>
  <c r="BF100" i="1"/>
  <c r="BE100" i="1"/>
  <c r="AZ100" i="1"/>
  <c r="BA100" i="1" s="1"/>
  <c r="BB100" i="1" s="1"/>
  <c r="AY100" i="1"/>
  <c r="AX100" i="1"/>
  <c r="N100" i="1" s="1"/>
  <c r="AW100" i="1"/>
  <c r="AV100" i="1"/>
  <c r="AK100" i="1"/>
  <c r="AJ100" i="1"/>
  <c r="AI100" i="1"/>
  <c r="AH100" i="1"/>
  <c r="AG100" i="1"/>
  <c r="V100" i="1"/>
  <c r="CK100" i="1" s="1"/>
  <c r="O100" i="1"/>
  <c r="P100" i="1" s="1"/>
  <c r="K100" i="1"/>
  <c r="J100" i="1"/>
  <c r="E100" i="1"/>
  <c r="A100" i="1"/>
  <c r="BD100" i="1" s="1"/>
  <c r="CH99" i="1"/>
  <c r="CE99" i="1"/>
  <c r="CF99" i="1" s="1"/>
  <c r="CC99" i="1"/>
  <c r="CA99" i="1"/>
  <c r="BY99" i="1"/>
  <c r="BW99" i="1"/>
  <c r="BM99" i="1"/>
  <c r="BK99" i="1"/>
  <c r="BG99" i="1"/>
  <c r="BF99" i="1"/>
  <c r="BE99" i="1"/>
  <c r="BD99" i="1"/>
  <c r="AZ99" i="1"/>
  <c r="BA99" i="1" s="1"/>
  <c r="BB99" i="1" s="1"/>
  <c r="AY99" i="1"/>
  <c r="AX99" i="1"/>
  <c r="N99" i="1" s="1"/>
  <c r="CJ99" i="1" s="1"/>
  <c r="AV99" i="1"/>
  <c r="AK99" i="1"/>
  <c r="AJ99" i="1"/>
  <c r="AI99" i="1"/>
  <c r="AH99" i="1"/>
  <c r="AG99" i="1"/>
  <c r="V99" i="1"/>
  <c r="CK99" i="1" s="1"/>
  <c r="O99" i="1"/>
  <c r="P99" i="1" s="1"/>
  <c r="K99" i="1"/>
  <c r="J99" i="1"/>
  <c r="E99" i="1"/>
  <c r="A99" i="1"/>
  <c r="AW99" i="1" s="1"/>
  <c r="CK98" i="1"/>
  <c r="CH98" i="1"/>
  <c r="CC98" i="1"/>
  <c r="CA98" i="1"/>
  <c r="BY98" i="1"/>
  <c r="BM98" i="1"/>
  <c r="BK98" i="1"/>
  <c r="BG98" i="1"/>
  <c r="BF98" i="1"/>
  <c r="BE98" i="1"/>
  <c r="BB98" i="1"/>
  <c r="AZ98" i="1"/>
  <c r="BA98" i="1" s="1"/>
  <c r="AY98" i="1"/>
  <c r="AX98" i="1"/>
  <c r="N98" i="1" s="1"/>
  <c r="AW98" i="1"/>
  <c r="AV98" i="1"/>
  <c r="AK98" i="1"/>
  <c r="AJ98" i="1"/>
  <c r="AI98" i="1"/>
  <c r="AH98" i="1"/>
  <c r="AG98" i="1"/>
  <c r="V98" i="1"/>
  <c r="O98" i="1"/>
  <c r="K98" i="1"/>
  <c r="J98" i="1"/>
  <c r="E98" i="1"/>
  <c r="A98" i="1"/>
  <c r="BD98" i="1" s="1"/>
  <c r="CK97" i="1"/>
  <c r="CH97" i="1"/>
  <c r="CG97" i="1"/>
  <c r="CE97" i="1"/>
  <c r="CC97" i="1"/>
  <c r="CA97" i="1"/>
  <c r="CF97" i="1" s="1"/>
  <c r="BY97" i="1"/>
  <c r="BW97" i="1" s="1"/>
  <c r="BM97" i="1"/>
  <c r="BK97" i="1"/>
  <c r="BG97" i="1"/>
  <c r="BF97" i="1"/>
  <c r="BE97" i="1"/>
  <c r="AZ97" i="1"/>
  <c r="BA97" i="1" s="1"/>
  <c r="BB97" i="1" s="1"/>
  <c r="AY97" i="1"/>
  <c r="AV97" i="1"/>
  <c r="AK97" i="1"/>
  <c r="AJ97" i="1"/>
  <c r="AI97" i="1"/>
  <c r="AH97" i="1"/>
  <c r="AG97" i="1"/>
  <c r="V97" i="1"/>
  <c r="O97" i="1"/>
  <c r="K97" i="1"/>
  <c r="J97" i="1"/>
  <c r="E97" i="1"/>
  <c r="A97" i="1"/>
  <c r="AW97" i="1" s="1"/>
  <c r="CH96" i="1"/>
  <c r="CE96" i="1"/>
  <c r="CC96" i="1"/>
  <c r="CA96" i="1"/>
  <c r="BY96" i="1"/>
  <c r="BW96" i="1"/>
  <c r="BM96" i="1"/>
  <c r="BK96" i="1"/>
  <c r="BG96" i="1"/>
  <c r="BF96" i="1"/>
  <c r="BE96" i="1"/>
  <c r="AZ96" i="1"/>
  <c r="BA96" i="1" s="1"/>
  <c r="BB96" i="1" s="1"/>
  <c r="AY96" i="1"/>
  <c r="AX96" i="1"/>
  <c r="N96" i="1" s="1"/>
  <c r="AW96" i="1"/>
  <c r="AV96" i="1"/>
  <c r="AK96" i="1"/>
  <c r="AJ96" i="1"/>
  <c r="AI96" i="1"/>
  <c r="AH96" i="1"/>
  <c r="AG96" i="1"/>
  <c r="V96" i="1"/>
  <c r="CK96" i="1" s="1"/>
  <c r="O96" i="1"/>
  <c r="K96" i="1"/>
  <c r="J96" i="1"/>
  <c r="E96" i="1"/>
  <c r="A96" i="1"/>
  <c r="BD96" i="1" s="1"/>
  <c r="CI95" i="1"/>
  <c r="CH95" i="1"/>
  <c r="CE95" i="1"/>
  <c r="CF95" i="1" s="1"/>
  <c r="CC95" i="1"/>
  <c r="CA95" i="1"/>
  <c r="BY95" i="1"/>
  <c r="BW95" i="1"/>
  <c r="BM95" i="1"/>
  <c r="BK95" i="1"/>
  <c r="BG95" i="1"/>
  <c r="BF95" i="1"/>
  <c r="BE95" i="1"/>
  <c r="BD95" i="1"/>
  <c r="AZ95" i="1"/>
  <c r="BA95" i="1" s="1"/>
  <c r="BB95" i="1" s="1"/>
  <c r="AY95" i="1"/>
  <c r="AX95" i="1"/>
  <c r="N95" i="1" s="1"/>
  <c r="CJ95" i="1" s="1"/>
  <c r="AV95" i="1"/>
  <c r="AK95" i="1"/>
  <c r="AJ95" i="1"/>
  <c r="AI95" i="1"/>
  <c r="AH95" i="1"/>
  <c r="AG95" i="1"/>
  <c r="V95" i="1"/>
  <c r="CK95" i="1" s="1"/>
  <c r="O95" i="1"/>
  <c r="P95" i="1" s="1"/>
  <c r="K95" i="1"/>
  <c r="J95" i="1"/>
  <c r="E95" i="1"/>
  <c r="A95" i="1"/>
  <c r="AW95" i="1" s="1"/>
  <c r="CK94" i="1"/>
  <c r="CI94" i="1"/>
  <c r="CH94" i="1"/>
  <c r="CC94" i="1"/>
  <c r="CE94" i="1" s="1"/>
  <c r="CA94" i="1"/>
  <c r="CF94" i="1" s="1"/>
  <c r="BY94" i="1"/>
  <c r="BM94" i="1"/>
  <c r="BK94" i="1"/>
  <c r="BG94" i="1"/>
  <c r="BF94" i="1"/>
  <c r="BE94" i="1"/>
  <c r="AZ94" i="1"/>
  <c r="BA94" i="1" s="1"/>
  <c r="BB94" i="1" s="1"/>
  <c r="AY94" i="1"/>
  <c r="AX94" i="1"/>
  <c r="N94" i="1" s="1"/>
  <c r="AW94" i="1"/>
  <c r="AV94" i="1"/>
  <c r="AK94" i="1"/>
  <c r="AJ94" i="1"/>
  <c r="AI94" i="1"/>
  <c r="AH94" i="1"/>
  <c r="AG94" i="1"/>
  <c r="V94" i="1"/>
  <c r="O94" i="1"/>
  <c r="K94" i="1"/>
  <c r="J94" i="1"/>
  <c r="E94" i="1"/>
  <c r="A94" i="1"/>
  <c r="BD94" i="1" s="1"/>
  <c r="BO94" i="1" s="1"/>
  <c r="CK93" i="1"/>
  <c r="CH93" i="1"/>
  <c r="CF93" i="1"/>
  <c r="CG93" i="1" s="1"/>
  <c r="CE93" i="1"/>
  <c r="CC93" i="1"/>
  <c r="CA93" i="1"/>
  <c r="BY93" i="1"/>
  <c r="BW93" i="1" s="1"/>
  <c r="BM93" i="1"/>
  <c r="BK93" i="1"/>
  <c r="BG93" i="1"/>
  <c r="BF93" i="1"/>
  <c r="BE93" i="1"/>
  <c r="AZ93" i="1"/>
  <c r="BA93" i="1" s="1"/>
  <c r="BB93" i="1" s="1"/>
  <c r="AY93" i="1"/>
  <c r="AV93" i="1"/>
  <c r="AK93" i="1"/>
  <c r="AJ93" i="1"/>
  <c r="AI93" i="1"/>
  <c r="AH93" i="1"/>
  <c r="AG93" i="1"/>
  <c r="V93" i="1"/>
  <c r="O93" i="1"/>
  <c r="K93" i="1"/>
  <c r="J93" i="1"/>
  <c r="E93" i="1"/>
  <c r="A93" i="1"/>
  <c r="AW93" i="1" s="1"/>
  <c r="CH92" i="1"/>
  <c r="CE92" i="1"/>
  <c r="CC92" i="1"/>
  <c r="CA92" i="1"/>
  <c r="CF92" i="1" s="1"/>
  <c r="CG92" i="1" s="1"/>
  <c r="BY92" i="1"/>
  <c r="BW92" i="1"/>
  <c r="BM92" i="1"/>
  <c r="BK92" i="1"/>
  <c r="BG92" i="1"/>
  <c r="BF92" i="1"/>
  <c r="BE92" i="1"/>
  <c r="BA92" i="1"/>
  <c r="BB92" i="1" s="1"/>
  <c r="AZ92" i="1"/>
  <c r="AY92" i="1"/>
  <c r="AX92" i="1"/>
  <c r="N92" i="1" s="1"/>
  <c r="AW92" i="1"/>
  <c r="AV92" i="1"/>
  <c r="AK92" i="1"/>
  <c r="AJ92" i="1"/>
  <c r="AI92" i="1"/>
  <c r="AH92" i="1"/>
  <c r="AG92" i="1"/>
  <c r="V92" i="1"/>
  <c r="CK92" i="1" s="1"/>
  <c r="O92" i="1"/>
  <c r="K92" i="1"/>
  <c r="J92" i="1"/>
  <c r="E92" i="1"/>
  <c r="A92" i="1"/>
  <c r="BD92" i="1" s="1"/>
  <c r="CI91" i="1"/>
  <c r="CH91" i="1"/>
  <c r="CE91" i="1"/>
  <c r="CF91" i="1" s="1"/>
  <c r="CC91" i="1"/>
  <c r="CA91" i="1"/>
  <c r="BY91" i="1"/>
  <c r="BW91" i="1"/>
  <c r="BM91" i="1"/>
  <c r="BK91" i="1"/>
  <c r="BG91" i="1"/>
  <c r="BF91" i="1"/>
  <c r="BE91" i="1"/>
  <c r="BD91" i="1"/>
  <c r="AZ91" i="1"/>
  <c r="BA91" i="1" s="1"/>
  <c r="BB91" i="1" s="1"/>
  <c r="AY91" i="1"/>
  <c r="AX91" i="1"/>
  <c r="N91" i="1" s="1"/>
  <c r="AV91" i="1"/>
  <c r="AK91" i="1"/>
  <c r="AJ91" i="1"/>
  <c r="AI91" i="1"/>
  <c r="AH91" i="1"/>
  <c r="AG91" i="1"/>
  <c r="V91" i="1"/>
  <c r="O91" i="1"/>
  <c r="P91" i="1" s="1"/>
  <c r="K91" i="1"/>
  <c r="J91" i="1"/>
  <c r="E91" i="1"/>
  <c r="A91" i="1"/>
  <c r="AW91" i="1" s="1"/>
  <c r="CK90" i="1"/>
  <c r="CI90" i="1"/>
  <c r="CH90" i="1"/>
  <c r="CC90" i="1"/>
  <c r="CE90" i="1" s="1"/>
  <c r="CA90" i="1"/>
  <c r="BY90" i="1"/>
  <c r="BO90" i="1"/>
  <c r="BM90" i="1"/>
  <c r="BK90" i="1"/>
  <c r="BG90" i="1"/>
  <c r="BF90" i="1"/>
  <c r="BE90" i="1"/>
  <c r="AZ90" i="1"/>
  <c r="BA90" i="1" s="1"/>
  <c r="BB90" i="1" s="1"/>
  <c r="AY90" i="1"/>
  <c r="AX90" i="1"/>
  <c r="N90" i="1" s="1"/>
  <c r="AW90" i="1"/>
  <c r="AV90" i="1"/>
  <c r="AK90" i="1"/>
  <c r="AJ90" i="1"/>
  <c r="AI90" i="1"/>
  <c r="AH90" i="1"/>
  <c r="AG90" i="1"/>
  <c r="V90" i="1"/>
  <c r="O90" i="1"/>
  <c r="K90" i="1"/>
  <c r="J90" i="1"/>
  <c r="E90" i="1"/>
  <c r="A90" i="1"/>
  <c r="BD90" i="1" s="1"/>
  <c r="BV90" i="1" s="1"/>
  <c r="CK89" i="1"/>
  <c r="CH89" i="1"/>
  <c r="CF89" i="1"/>
  <c r="CG89" i="1" s="1"/>
  <c r="CE89" i="1"/>
  <c r="CC89" i="1"/>
  <c r="CA89" i="1"/>
  <c r="BY89" i="1"/>
  <c r="BW89" i="1" s="1"/>
  <c r="BM89" i="1"/>
  <c r="BK89" i="1"/>
  <c r="BG89" i="1"/>
  <c r="BF89" i="1"/>
  <c r="BE89" i="1"/>
  <c r="BD89" i="1"/>
  <c r="AZ89" i="1"/>
  <c r="BA89" i="1" s="1"/>
  <c r="BB89" i="1" s="1"/>
  <c r="AY89" i="1"/>
  <c r="AX89" i="1"/>
  <c r="N89" i="1" s="1"/>
  <c r="CJ89" i="1" s="1"/>
  <c r="AV89" i="1"/>
  <c r="AK89" i="1"/>
  <c r="AJ89" i="1"/>
  <c r="AI89" i="1"/>
  <c r="AH89" i="1"/>
  <c r="AG89" i="1"/>
  <c r="V89" i="1"/>
  <c r="O89" i="1"/>
  <c r="P89" i="1" s="1"/>
  <c r="K89" i="1"/>
  <c r="J89" i="1"/>
  <c r="E89" i="1"/>
  <c r="A89" i="1"/>
  <c r="AW89" i="1" s="1"/>
  <c r="CH88" i="1"/>
  <c r="CG88" i="1"/>
  <c r="CE88" i="1"/>
  <c r="CC88" i="1"/>
  <c r="CA88" i="1"/>
  <c r="CF88" i="1" s="1"/>
  <c r="BY88" i="1"/>
  <c r="BW88" i="1"/>
  <c r="BM88" i="1"/>
  <c r="BK88" i="1"/>
  <c r="BG88" i="1"/>
  <c r="BF88" i="1"/>
  <c r="BE88" i="1"/>
  <c r="AZ88" i="1"/>
  <c r="BA88" i="1" s="1"/>
  <c r="BB88" i="1" s="1"/>
  <c r="AY88" i="1"/>
  <c r="AX88" i="1"/>
  <c r="N88" i="1" s="1"/>
  <c r="AW88" i="1"/>
  <c r="AV88" i="1"/>
  <c r="AK88" i="1"/>
  <c r="AJ88" i="1"/>
  <c r="AI88" i="1"/>
  <c r="AH88" i="1"/>
  <c r="AG88" i="1"/>
  <c r="V88" i="1"/>
  <c r="CK88" i="1" s="1"/>
  <c r="O88" i="1"/>
  <c r="P88" i="1" s="1"/>
  <c r="K88" i="1"/>
  <c r="J88" i="1"/>
  <c r="E88" i="1"/>
  <c r="A88" i="1"/>
  <c r="BD88" i="1" s="1"/>
  <c r="CH87" i="1"/>
  <c r="CF87" i="1"/>
  <c r="CE87" i="1"/>
  <c r="CC87" i="1"/>
  <c r="CA87" i="1"/>
  <c r="BY87" i="1"/>
  <c r="BW87" i="1" s="1"/>
  <c r="BM87" i="1"/>
  <c r="BK87" i="1"/>
  <c r="BG87" i="1"/>
  <c r="BF87" i="1"/>
  <c r="BE87" i="1"/>
  <c r="AZ87" i="1"/>
  <c r="BA87" i="1" s="1"/>
  <c r="BB87" i="1" s="1"/>
  <c r="AY87" i="1"/>
  <c r="AX87" i="1"/>
  <c r="N87" i="1" s="1"/>
  <c r="CJ87" i="1" s="1"/>
  <c r="AV87" i="1"/>
  <c r="AK87" i="1"/>
  <c r="AJ87" i="1"/>
  <c r="AI87" i="1"/>
  <c r="AH87" i="1"/>
  <c r="AG87" i="1"/>
  <c r="V87" i="1"/>
  <c r="CK87" i="1" s="1"/>
  <c r="O87" i="1"/>
  <c r="K87" i="1"/>
  <c r="J87" i="1"/>
  <c r="E87" i="1"/>
  <c r="A87" i="1"/>
  <c r="AW87" i="1" s="1"/>
  <c r="CK86" i="1"/>
  <c r="CH86" i="1"/>
  <c r="CC86" i="1"/>
  <c r="CA86" i="1"/>
  <c r="BY86" i="1"/>
  <c r="BM86" i="1"/>
  <c r="BK86" i="1"/>
  <c r="BG86" i="1"/>
  <c r="BF86" i="1"/>
  <c r="BE86" i="1"/>
  <c r="BD86" i="1"/>
  <c r="AZ86" i="1"/>
  <c r="BA86" i="1" s="1"/>
  <c r="BB86" i="1" s="1"/>
  <c r="AY86" i="1"/>
  <c r="AW86" i="1"/>
  <c r="AV86" i="1"/>
  <c r="AK86" i="1"/>
  <c r="AJ86" i="1"/>
  <c r="AI86" i="1"/>
  <c r="AH86" i="1"/>
  <c r="AG86" i="1"/>
  <c r="V86" i="1"/>
  <c r="O86" i="1"/>
  <c r="K86" i="1"/>
  <c r="J86" i="1"/>
  <c r="E86" i="1"/>
  <c r="A86" i="1"/>
  <c r="AX86" i="1" s="1"/>
  <c r="N86" i="1" s="1"/>
  <c r="P86" i="1" s="1"/>
  <c r="CI85" i="1"/>
  <c r="CH85" i="1"/>
  <c r="CC85" i="1"/>
  <c r="CA85" i="1"/>
  <c r="BY85" i="1"/>
  <c r="BM85" i="1"/>
  <c r="BK85" i="1"/>
  <c r="BG85" i="1"/>
  <c r="BF85" i="1"/>
  <c r="BE85" i="1"/>
  <c r="BA85" i="1"/>
  <c r="BB85" i="1" s="1"/>
  <c r="AZ85" i="1"/>
  <c r="AY85" i="1"/>
  <c r="AW85" i="1"/>
  <c r="AV85" i="1"/>
  <c r="AK85" i="1"/>
  <c r="AJ85" i="1"/>
  <c r="AI85" i="1"/>
  <c r="AH85" i="1"/>
  <c r="AG85" i="1"/>
  <c r="V85" i="1"/>
  <c r="CK85" i="1" s="1"/>
  <c r="O85" i="1"/>
  <c r="K85" i="1"/>
  <c r="J85" i="1"/>
  <c r="E85" i="1"/>
  <c r="A85" i="1"/>
  <c r="BD85" i="1" s="1"/>
  <c r="BO85" i="1" s="1"/>
  <c r="CK84" i="1"/>
  <c r="CH84" i="1"/>
  <c r="CC84" i="1"/>
  <c r="CA84" i="1"/>
  <c r="BY84" i="1"/>
  <c r="BM84" i="1"/>
  <c r="BK84" i="1"/>
  <c r="BG84" i="1"/>
  <c r="BF84" i="1"/>
  <c r="BE84" i="1"/>
  <c r="BD84" i="1"/>
  <c r="CI84" i="1" s="1"/>
  <c r="BA84" i="1"/>
  <c r="BB84" i="1" s="1"/>
  <c r="AZ84" i="1"/>
  <c r="AY84" i="1"/>
  <c r="AW84" i="1"/>
  <c r="AV84" i="1"/>
  <c r="AK84" i="1"/>
  <c r="AJ84" i="1"/>
  <c r="AI84" i="1"/>
  <c r="AH84" i="1"/>
  <c r="AG84" i="1"/>
  <c r="V84" i="1"/>
  <c r="O84" i="1"/>
  <c r="K84" i="1"/>
  <c r="J84" i="1"/>
  <c r="E84" i="1"/>
  <c r="A84" i="1"/>
  <c r="AX84" i="1" s="1"/>
  <c r="N84" i="1" s="1"/>
  <c r="CJ84" i="1" s="1"/>
  <c r="CH83" i="1"/>
  <c r="CC83" i="1"/>
  <c r="CE83" i="1" s="1"/>
  <c r="CF83" i="1" s="1"/>
  <c r="CA83" i="1"/>
  <c r="BY83" i="1"/>
  <c r="BM83" i="1"/>
  <c r="BK83" i="1"/>
  <c r="BG83" i="1"/>
  <c r="BF83" i="1"/>
  <c r="BE83" i="1"/>
  <c r="BB83" i="1"/>
  <c r="BA83" i="1"/>
  <c r="AZ83" i="1"/>
  <c r="AY83" i="1"/>
  <c r="AV83" i="1"/>
  <c r="AK83" i="1"/>
  <c r="AJ83" i="1"/>
  <c r="AI83" i="1"/>
  <c r="AH83" i="1"/>
  <c r="AG83" i="1"/>
  <c r="V83" i="1"/>
  <c r="CK83" i="1" s="1"/>
  <c r="O83" i="1"/>
  <c r="K83" i="1"/>
  <c r="J83" i="1"/>
  <c r="E83" i="1"/>
  <c r="A83" i="1"/>
  <c r="CK82" i="1"/>
  <c r="CH82" i="1"/>
  <c r="CC82" i="1"/>
  <c r="CA82" i="1"/>
  <c r="BY82" i="1"/>
  <c r="BM82" i="1"/>
  <c r="BK82" i="1"/>
  <c r="BG82" i="1"/>
  <c r="BF82" i="1"/>
  <c r="BE82" i="1"/>
  <c r="AZ82" i="1"/>
  <c r="BA82" i="1" s="1"/>
  <c r="BB82" i="1" s="1"/>
  <c r="AY82" i="1"/>
  <c r="AV82" i="1"/>
  <c r="AK82" i="1"/>
  <c r="AJ82" i="1"/>
  <c r="AI82" i="1"/>
  <c r="AH82" i="1"/>
  <c r="AG82" i="1"/>
  <c r="V82" i="1"/>
  <c r="O82" i="1"/>
  <c r="K82" i="1"/>
  <c r="J82" i="1"/>
  <c r="E82" i="1"/>
  <c r="A82" i="1"/>
  <c r="CH81" i="1"/>
  <c r="CF81" i="1"/>
  <c r="CE81" i="1"/>
  <c r="CC81" i="1"/>
  <c r="CA81" i="1"/>
  <c r="BY81" i="1"/>
  <c r="BW81" i="1" s="1"/>
  <c r="BM81" i="1"/>
  <c r="BK81" i="1"/>
  <c r="BG81" i="1"/>
  <c r="BF81" i="1"/>
  <c r="BE81" i="1"/>
  <c r="BB81" i="1"/>
  <c r="BA81" i="1"/>
  <c r="AZ81" i="1"/>
  <c r="AY81" i="1"/>
  <c r="AX81" i="1"/>
  <c r="N81" i="1" s="1"/>
  <c r="AV81" i="1"/>
  <c r="AK81" i="1"/>
  <c r="AJ81" i="1"/>
  <c r="AI81" i="1"/>
  <c r="AH81" i="1"/>
  <c r="AG81" i="1"/>
  <c r="V81" i="1"/>
  <c r="CK81" i="1" s="1"/>
  <c r="O81" i="1"/>
  <c r="K81" i="1"/>
  <c r="J81" i="1"/>
  <c r="E81" i="1"/>
  <c r="A81" i="1"/>
  <c r="AW81" i="1" s="1"/>
  <c r="CK80" i="1"/>
  <c r="CH80" i="1"/>
  <c r="CC80" i="1"/>
  <c r="CA80" i="1"/>
  <c r="BY80" i="1"/>
  <c r="BM80" i="1"/>
  <c r="BK80" i="1"/>
  <c r="BG80" i="1"/>
  <c r="BF80" i="1"/>
  <c r="BE80" i="1"/>
  <c r="AZ80" i="1"/>
  <c r="BA80" i="1" s="1"/>
  <c r="BB80" i="1" s="1"/>
  <c r="AY80" i="1"/>
  <c r="AV80" i="1"/>
  <c r="AK80" i="1"/>
  <c r="AJ80" i="1"/>
  <c r="AI80" i="1"/>
  <c r="AH80" i="1"/>
  <c r="AG80" i="1"/>
  <c r="V80" i="1"/>
  <c r="O80" i="1"/>
  <c r="K80" i="1"/>
  <c r="J80" i="1"/>
  <c r="E80" i="1"/>
  <c r="A80" i="1"/>
  <c r="AX80" i="1" s="1"/>
  <c r="N80" i="1" s="1"/>
  <c r="CH79" i="1"/>
  <c r="CE79" i="1"/>
  <c r="CF79" i="1" s="1"/>
  <c r="CC79" i="1"/>
  <c r="CA79" i="1"/>
  <c r="BY79" i="1"/>
  <c r="BW79" i="1"/>
  <c r="BO79" i="1"/>
  <c r="BM79" i="1"/>
  <c r="BK79" i="1"/>
  <c r="BG79" i="1"/>
  <c r="BF79" i="1"/>
  <c r="BE79" i="1"/>
  <c r="BA79" i="1"/>
  <c r="BB79" i="1" s="1"/>
  <c r="AZ79" i="1"/>
  <c r="AY79" i="1"/>
  <c r="AX79" i="1"/>
  <c r="N79" i="1" s="1"/>
  <c r="CJ79" i="1" s="1"/>
  <c r="AW79" i="1"/>
  <c r="AV79" i="1"/>
  <c r="AK79" i="1"/>
  <c r="AJ79" i="1"/>
  <c r="AI79" i="1"/>
  <c r="AH79" i="1"/>
  <c r="AG79" i="1"/>
  <c r="V79" i="1"/>
  <c r="CK79" i="1" s="1"/>
  <c r="O79" i="1"/>
  <c r="K79" i="1"/>
  <c r="J79" i="1"/>
  <c r="E79" i="1"/>
  <c r="A79" i="1"/>
  <c r="BD79" i="1" s="1"/>
  <c r="CK78" i="1"/>
  <c r="CH78" i="1"/>
  <c r="CC78" i="1"/>
  <c r="CA78" i="1"/>
  <c r="BY78" i="1"/>
  <c r="BM78" i="1"/>
  <c r="BK78" i="1"/>
  <c r="BG78" i="1"/>
  <c r="BF78" i="1"/>
  <c r="BE78" i="1"/>
  <c r="BD78" i="1"/>
  <c r="AZ78" i="1"/>
  <c r="BA78" i="1" s="1"/>
  <c r="BB78" i="1" s="1"/>
  <c r="AY78" i="1"/>
  <c r="AW78" i="1"/>
  <c r="AV78" i="1"/>
  <c r="AK78" i="1"/>
  <c r="AJ78" i="1"/>
  <c r="AI78" i="1"/>
  <c r="AH78" i="1"/>
  <c r="AG78" i="1"/>
  <c r="V78" i="1"/>
  <c r="O78" i="1"/>
  <c r="K78" i="1"/>
  <c r="J78" i="1"/>
  <c r="E78" i="1"/>
  <c r="A78" i="1"/>
  <c r="AX78" i="1" s="1"/>
  <c r="N78" i="1" s="1"/>
  <c r="CJ78" i="1" s="1"/>
  <c r="CH77" i="1"/>
  <c r="CC77" i="1"/>
  <c r="CA77" i="1"/>
  <c r="BY77" i="1"/>
  <c r="BM77" i="1"/>
  <c r="BK77" i="1"/>
  <c r="BG77" i="1"/>
  <c r="BF77" i="1"/>
  <c r="BE77" i="1"/>
  <c r="BA77" i="1"/>
  <c r="BB77" i="1" s="1"/>
  <c r="AZ77" i="1"/>
  <c r="AY77" i="1"/>
  <c r="AW77" i="1"/>
  <c r="AV77" i="1"/>
  <c r="AK77" i="1"/>
  <c r="AJ77" i="1"/>
  <c r="AI77" i="1"/>
  <c r="AH77" i="1"/>
  <c r="AG77" i="1"/>
  <c r="V77" i="1"/>
  <c r="CK77" i="1" s="1"/>
  <c r="O77" i="1"/>
  <c r="K77" i="1"/>
  <c r="J77" i="1"/>
  <c r="E77" i="1"/>
  <c r="A77" i="1"/>
  <c r="BD77" i="1" s="1"/>
  <c r="BO77" i="1" s="1"/>
  <c r="CK76" i="1"/>
  <c r="CH76" i="1"/>
  <c r="CC76" i="1"/>
  <c r="CA76" i="1"/>
  <c r="BY76" i="1"/>
  <c r="BM76" i="1"/>
  <c r="BK76" i="1"/>
  <c r="BG76" i="1"/>
  <c r="BF76" i="1"/>
  <c r="BE76" i="1"/>
  <c r="BD76" i="1"/>
  <c r="CI76" i="1" s="1"/>
  <c r="BA76" i="1"/>
  <c r="BB76" i="1" s="1"/>
  <c r="AZ76" i="1"/>
  <c r="AY76" i="1"/>
  <c r="AW76" i="1"/>
  <c r="AV76" i="1"/>
  <c r="AK76" i="1"/>
  <c r="AJ76" i="1"/>
  <c r="AI76" i="1"/>
  <c r="AH76" i="1"/>
  <c r="AG76" i="1"/>
  <c r="V76" i="1"/>
  <c r="O76" i="1"/>
  <c r="K76" i="1"/>
  <c r="J76" i="1"/>
  <c r="E76" i="1"/>
  <c r="A76" i="1"/>
  <c r="AX76" i="1" s="1"/>
  <c r="N76" i="1" s="1"/>
  <c r="CJ76" i="1" s="1"/>
  <c r="CH75" i="1"/>
  <c r="CC75" i="1"/>
  <c r="CE75" i="1" s="1"/>
  <c r="CF75" i="1" s="1"/>
  <c r="CA75" i="1"/>
  <c r="BY75" i="1"/>
  <c r="BM75" i="1"/>
  <c r="BK75" i="1"/>
  <c r="BG75" i="1"/>
  <c r="BF75" i="1"/>
  <c r="BE75" i="1"/>
  <c r="BB75" i="1"/>
  <c r="BA75" i="1"/>
  <c r="AZ75" i="1"/>
  <c r="AY75" i="1"/>
  <c r="AV75" i="1"/>
  <c r="AK75" i="1"/>
  <c r="AJ75" i="1"/>
  <c r="AI75" i="1"/>
  <c r="AH75" i="1"/>
  <c r="AG75" i="1"/>
  <c r="V75" i="1"/>
  <c r="CK75" i="1" s="1"/>
  <c r="O75" i="1"/>
  <c r="K75" i="1"/>
  <c r="J75" i="1"/>
  <c r="E75" i="1"/>
  <c r="A75" i="1"/>
  <c r="CK74" i="1"/>
  <c r="CH74" i="1"/>
  <c r="CC74" i="1"/>
  <c r="CA74" i="1"/>
  <c r="BY74" i="1"/>
  <c r="BM74" i="1"/>
  <c r="BK74" i="1"/>
  <c r="BG74" i="1"/>
  <c r="BF74" i="1"/>
  <c r="BE74" i="1"/>
  <c r="AZ74" i="1"/>
  <c r="BA74" i="1" s="1"/>
  <c r="BB74" i="1" s="1"/>
  <c r="AY74" i="1"/>
  <c r="AV74" i="1"/>
  <c r="AK74" i="1"/>
  <c r="AJ74" i="1"/>
  <c r="AI74" i="1"/>
  <c r="AH74" i="1"/>
  <c r="AG74" i="1"/>
  <c r="V74" i="1"/>
  <c r="O74" i="1"/>
  <c r="K74" i="1"/>
  <c r="J74" i="1"/>
  <c r="E74" i="1"/>
  <c r="A74" i="1"/>
  <c r="CH73" i="1"/>
  <c r="CF73" i="1"/>
  <c r="CE73" i="1"/>
  <c r="CC73" i="1"/>
  <c r="CA73" i="1"/>
  <c r="BY73" i="1"/>
  <c r="BW73" i="1" s="1"/>
  <c r="BM73" i="1"/>
  <c r="BK73" i="1"/>
  <c r="BG73" i="1"/>
  <c r="BF73" i="1"/>
  <c r="BE73" i="1"/>
  <c r="BB73" i="1"/>
  <c r="BA73" i="1"/>
  <c r="AZ73" i="1"/>
  <c r="AY73" i="1"/>
  <c r="AX73" i="1"/>
  <c r="N73" i="1" s="1"/>
  <c r="AV73" i="1"/>
  <c r="AK73" i="1"/>
  <c r="AJ73" i="1"/>
  <c r="AI73" i="1"/>
  <c r="AH73" i="1"/>
  <c r="AG73" i="1"/>
  <c r="V73" i="1"/>
  <c r="CK73" i="1" s="1"/>
  <c r="O73" i="1"/>
  <c r="K73" i="1"/>
  <c r="J73" i="1"/>
  <c r="E73" i="1"/>
  <c r="A73" i="1"/>
  <c r="AW73" i="1" s="1"/>
  <c r="CH72" i="1"/>
  <c r="CC72" i="1"/>
  <c r="CA72" i="1"/>
  <c r="BY72" i="1"/>
  <c r="BM72" i="1"/>
  <c r="BK72" i="1"/>
  <c r="BG72" i="1"/>
  <c r="BF72" i="1"/>
  <c r="BE72" i="1"/>
  <c r="AZ72" i="1"/>
  <c r="BA72" i="1" s="1"/>
  <c r="BB72" i="1" s="1"/>
  <c r="AY72" i="1"/>
  <c r="AV72" i="1"/>
  <c r="AK72" i="1"/>
  <c r="AJ72" i="1"/>
  <c r="AI72" i="1"/>
  <c r="AH72" i="1"/>
  <c r="AG72" i="1"/>
  <c r="V72" i="1"/>
  <c r="CK72" i="1" s="1"/>
  <c r="O72" i="1"/>
  <c r="K72" i="1"/>
  <c r="J72" i="1"/>
  <c r="E72" i="1"/>
  <c r="A72" i="1"/>
  <c r="AX72" i="1" s="1"/>
  <c r="N72" i="1" s="1"/>
  <c r="CK71" i="1"/>
  <c r="CH71" i="1"/>
  <c r="CG71" i="1"/>
  <c r="CC71" i="1"/>
  <c r="CE71" i="1" s="1"/>
  <c r="CA71" i="1"/>
  <c r="CF71" i="1" s="1"/>
  <c r="BY71" i="1"/>
  <c r="BM71" i="1"/>
  <c r="BK71" i="1"/>
  <c r="BG71" i="1"/>
  <c r="BF71" i="1"/>
  <c r="BE71" i="1"/>
  <c r="AZ71" i="1"/>
  <c r="BA71" i="1" s="1"/>
  <c r="BB71" i="1" s="1"/>
  <c r="AY71" i="1"/>
  <c r="AW71" i="1"/>
  <c r="AV71" i="1"/>
  <c r="AK71" i="1"/>
  <c r="AJ71" i="1"/>
  <c r="AI71" i="1"/>
  <c r="AH71" i="1"/>
  <c r="AG71" i="1"/>
  <c r="V71" i="1"/>
  <c r="O71" i="1"/>
  <c r="K71" i="1"/>
  <c r="J71" i="1"/>
  <c r="E71" i="1"/>
  <c r="A71" i="1"/>
  <c r="BD71" i="1" s="1"/>
  <c r="CH70" i="1"/>
  <c r="CE70" i="1"/>
  <c r="CF70" i="1" s="1"/>
  <c r="CC70" i="1"/>
  <c r="CA70" i="1"/>
  <c r="BY70" i="1"/>
  <c r="BW70" i="1"/>
  <c r="BM70" i="1"/>
  <c r="BK70" i="1"/>
  <c r="BG70" i="1"/>
  <c r="BF70" i="1"/>
  <c r="BE70" i="1"/>
  <c r="BB70" i="1"/>
  <c r="BA70" i="1"/>
  <c r="AZ70" i="1"/>
  <c r="AY70" i="1"/>
  <c r="AX70" i="1"/>
  <c r="N70" i="1" s="1"/>
  <c r="CJ70" i="1" s="1"/>
  <c r="AV70" i="1"/>
  <c r="AK70" i="1"/>
  <c r="AJ70" i="1"/>
  <c r="AI70" i="1"/>
  <c r="AH70" i="1"/>
  <c r="AG70" i="1"/>
  <c r="V70" i="1"/>
  <c r="CK70" i="1" s="1"/>
  <c r="O70" i="1"/>
  <c r="P70" i="1" s="1"/>
  <c r="K70" i="1"/>
  <c r="J70" i="1"/>
  <c r="E70" i="1"/>
  <c r="A70" i="1"/>
  <c r="AW70" i="1" s="1"/>
  <c r="CK69" i="1"/>
  <c r="CH69" i="1"/>
  <c r="CC69" i="1"/>
  <c r="CE69" i="1" s="1"/>
  <c r="CA69" i="1"/>
  <c r="CF69" i="1" s="1"/>
  <c r="BY69" i="1"/>
  <c r="BM69" i="1"/>
  <c r="CG69" i="1" s="1"/>
  <c r="BK69" i="1"/>
  <c r="BG69" i="1"/>
  <c r="BF69" i="1"/>
  <c r="BE69" i="1"/>
  <c r="AZ69" i="1"/>
  <c r="BA69" i="1" s="1"/>
  <c r="BB69" i="1" s="1"/>
  <c r="AY69" i="1"/>
  <c r="AW69" i="1"/>
  <c r="AV69" i="1"/>
  <c r="AK69" i="1"/>
  <c r="AJ69" i="1"/>
  <c r="AI69" i="1"/>
  <c r="AH69" i="1"/>
  <c r="AG69" i="1"/>
  <c r="V69" i="1"/>
  <c r="O69" i="1"/>
  <c r="K69" i="1"/>
  <c r="J69" i="1"/>
  <c r="E69" i="1"/>
  <c r="A69" i="1"/>
  <c r="BD69" i="1" s="1"/>
  <c r="CH68" i="1"/>
  <c r="CE68" i="1"/>
  <c r="CF68" i="1" s="1"/>
  <c r="CC68" i="1"/>
  <c r="CA68" i="1"/>
  <c r="BY68" i="1"/>
  <c r="BW68" i="1"/>
  <c r="BM68" i="1"/>
  <c r="BK68" i="1"/>
  <c r="BG68" i="1"/>
  <c r="BF68" i="1"/>
  <c r="BE68" i="1"/>
  <c r="BB68" i="1"/>
  <c r="BA68" i="1"/>
  <c r="AZ68" i="1"/>
  <c r="AY68" i="1"/>
  <c r="AX68" i="1"/>
  <c r="N68" i="1" s="1"/>
  <c r="CJ68" i="1" s="1"/>
  <c r="AV68" i="1"/>
  <c r="AK68" i="1"/>
  <c r="AJ68" i="1"/>
  <c r="AI68" i="1"/>
  <c r="AH68" i="1"/>
  <c r="AG68" i="1"/>
  <c r="V68" i="1"/>
  <c r="CK68" i="1" s="1"/>
  <c r="O68" i="1"/>
  <c r="P68" i="1" s="1"/>
  <c r="K68" i="1"/>
  <c r="J68" i="1"/>
  <c r="E68" i="1"/>
  <c r="A68" i="1"/>
  <c r="AW68" i="1" s="1"/>
  <c r="CK67" i="1"/>
  <c r="CH67" i="1"/>
  <c r="CC67" i="1"/>
  <c r="CE67" i="1" s="1"/>
  <c r="CA67" i="1"/>
  <c r="CF67" i="1" s="1"/>
  <c r="BY67" i="1"/>
  <c r="BM67" i="1"/>
  <c r="CG67" i="1" s="1"/>
  <c r="BK67" i="1"/>
  <c r="BG67" i="1"/>
  <c r="BF67" i="1"/>
  <c r="BE67" i="1"/>
  <c r="AZ67" i="1"/>
  <c r="BA67" i="1" s="1"/>
  <c r="BB67" i="1" s="1"/>
  <c r="AY67" i="1"/>
  <c r="AW67" i="1"/>
  <c r="AV67" i="1"/>
  <c r="AK67" i="1"/>
  <c r="AJ67" i="1"/>
  <c r="AI67" i="1"/>
  <c r="AH67" i="1"/>
  <c r="AG67" i="1"/>
  <c r="V67" i="1"/>
  <c r="O67" i="1"/>
  <c r="K67" i="1"/>
  <c r="J67" i="1"/>
  <c r="E67" i="1"/>
  <c r="A67" i="1"/>
  <c r="BD67" i="1" s="1"/>
  <c r="CH66" i="1"/>
  <c r="CE66" i="1"/>
  <c r="CF66" i="1" s="1"/>
  <c r="CC66" i="1"/>
  <c r="CA66" i="1"/>
  <c r="BY66" i="1"/>
  <c r="BW66" i="1"/>
  <c r="BM66" i="1"/>
  <c r="CG66" i="1" s="1"/>
  <c r="BK66" i="1"/>
  <c r="BG66" i="1"/>
  <c r="BF66" i="1"/>
  <c r="BE66" i="1"/>
  <c r="BB66" i="1"/>
  <c r="AZ66" i="1"/>
  <c r="BA66" i="1" s="1"/>
  <c r="AY66" i="1"/>
  <c r="AX66" i="1"/>
  <c r="N66" i="1" s="1"/>
  <c r="CJ66" i="1" s="1"/>
  <c r="AV66" i="1"/>
  <c r="AK66" i="1"/>
  <c r="AJ66" i="1"/>
  <c r="AI66" i="1"/>
  <c r="AH66" i="1"/>
  <c r="AG66" i="1"/>
  <c r="V66" i="1"/>
  <c r="CK66" i="1" s="1"/>
  <c r="O66" i="1"/>
  <c r="P66" i="1" s="1"/>
  <c r="K66" i="1"/>
  <c r="J66" i="1"/>
  <c r="E66" i="1"/>
  <c r="A66" i="1"/>
  <c r="AW66" i="1" s="1"/>
  <c r="CK65" i="1"/>
  <c r="CH65" i="1"/>
  <c r="CC65" i="1"/>
  <c r="CE65" i="1" s="1"/>
  <c r="CA65" i="1"/>
  <c r="CF65" i="1" s="1"/>
  <c r="BY65" i="1"/>
  <c r="BM65" i="1"/>
  <c r="CG65" i="1" s="1"/>
  <c r="BK65" i="1"/>
  <c r="BG65" i="1"/>
  <c r="BF65" i="1"/>
  <c r="BE65" i="1"/>
  <c r="AZ65" i="1"/>
  <c r="BA65" i="1" s="1"/>
  <c r="BB65" i="1" s="1"/>
  <c r="AY65" i="1"/>
  <c r="AW65" i="1"/>
  <c r="AV65" i="1"/>
  <c r="AK65" i="1"/>
  <c r="AJ65" i="1"/>
  <c r="AI65" i="1"/>
  <c r="AH65" i="1"/>
  <c r="AG65" i="1"/>
  <c r="V65" i="1"/>
  <c r="O65" i="1"/>
  <c r="K65" i="1"/>
  <c r="J65" i="1"/>
  <c r="E65" i="1"/>
  <c r="A65" i="1"/>
  <c r="BD65" i="1" s="1"/>
  <c r="CH64" i="1"/>
  <c r="CE64" i="1"/>
  <c r="CF64" i="1" s="1"/>
  <c r="CC64" i="1"/>
  <c r="CA64" i="1"/>
  <c r="BY64" i="1"/>
  <c r="BW64" i="1"/>
  <c r="BM64" i="1"/>
  <c r="BK64" i="1"/>
  <c r="BG64" i="1"/>
  <c r="BF64" i="1"/>
  <c r="BE64" i="1"/>
  <c r="BD64" i="1"/>
  <c r="AZ64" i="1"/>
  <c r="BA64" i="1" s="1"/>
  <c r="BB64" i="1" s="1"/>
  <c r="AY64" i="1"/>
  <c r="AX64" i="1"/>
  <c r="N64" i="1" s="1"/>
  <c r="CJ64" i="1" s="1"/>
  <c r="AV64" i="1"/>
  <c r="AK64" i="1"/>
  <c r="AJ64" i="1"/>
  <c r="AI64" i="1"/>
  <c r="AH64" i="1"/>
  <c r="AG64" i="1"/>
  <c r="V64" i="1"/>
  <c r="CK64" i="1" s="1"/>
  <c r="O64" i="1"/>
  <c r="K64" i="1"/>
  <c r="J64" i="1"/>
  <c r="E64" i="1"/>
  <c r="A64" i="1"/>
  <c r="AW64" i="1" s="1"/>
  <c r="CK63" i="1"/>
  <c r="CH63" i="1"/>
  <c r="CC63" i="1"/>
  <c r="CA63" i="1"/>
  <c r="BY63" i="1"/>
  <c r="BV63" i="1"/>
  <c r="BO63" i="1"/>
  <c r="BM63" i="1"/>
  <c r="BT63" i="1" s="1"/>
  <c r="BK63" i="1"/>
  <c r="BG63" i="1"/>
  <c r="BF63" i="1"/>
  <c r="BE63" i="1"/>
  <c r="BA63" i="1"/>
  <c r="BB63" i="1" s="1"/>
  <c r="AZ63" i="1"/>
  <c r="AY63" i="1"/>
  <c r="AX63" i="1"/>
  <c r="N63" i="1" s="1"/>
  <c r="CJ63" i="1" s="1"/>
  <c r="AW63" i="1"/>
  <c r="AV63" i="1"/>
  <c r="AK63" i="1"/>
  <c r="AJ63" i="1"/>
  <c r="AI63" i="1"/>
  <c r="AH63" i="1"/>
  <c r="AG63" i="1"/>
  <c r="V63" i="1"/>
  <c r="O63" i="1"/>
  <c r="P63" i="1" s="1"/>
  <c r="K63" i="1"/>
  <c r="J63" i="1"/>
  <c r="E63" i="1"/>
  <c r="A63" i="1"/>
  <c r="BD63" i="1" s="1"/>
  <c r="CI63" i="1" s="1"/>
  <c r="CH62" i="1"/>
  <c r="CE62" i="1"/>
  <c r="CF62" i="1" s="1"/>
  <c r="CC62" i="1"/>
  <c r="CA62" i="1"/>
  <c r="BY62" i="1"/>
  <c r="BW62" i="1"/>
  <c r="BM62" i="1"/>
  <c r="BK62" i="1"/>
  <c r="BG62" i="1"/>
  <c r="BF62" i="1"/>
  <c r="BE62" i="1"/>
  <c r="AZ62" i="1"/>
  <c r="BA62" i="1" s="1"/>
  <c r="BB62" i="1" s="1"/>
  <c r="AY62" i="1"/>
  <c r="AV62" i="1"/>
  <c r="AK62" i="1"/>
  <c r="AJ62" i="1"/>
  <c r="AI62" i="1"/>
  <c r="AH62" i="1"/>
  <c r="AG62" i="1"/>
  <c r="V62" i="1"/>
  <c r="CK62" i="1" s="1"/>
  <c r="O62" i="1"/>
  <c r="K62" i="1"/>
  <c r="J62" i="1"/>
  <c r="E62" i="1"/>
  <c r="A62" i="1"/>
  <c r="AW62" i="1" s="1"/>
  <c r="CK61" i="1"/>
  <c r="CH61" i="1"/>
  <c r="CC61" i="1"/>
  <c r="CA61" i="1"/>
  <c r="BY61" i="1"/>
  <c r="BO61" i="1"/>
  <c r="BT61" i="1" s="1"/>
  <c r="BM61" i="1"/>
  <c r="BK61" i="1"/>
  <c r="BG61" i="1"/>
  <c r="BF61" i="1"/>
  <c r="BE61" i="1"/>
  <c r="AZ61" i="1"/>
  <c r="BA61" i="1" s="1"/>
  <c r="BB61" i="1" s="1"/>
  <c r="AY61" i="1"/>
  <c r="AX61" i="1"/>
  <c r="N61" i="1" s="1"/>
  <c r="CJ61" i="1" s="1"/>
  <c r="AW61" i="1"/>
  <c r="AV61" i="1"/>
  <c r="AK61" i="1"/>
  <c r="AJ61" i="1"/>
  <c r="AI61" i="1"/>
  <c r="AH61" i="1"/>
  <c r="AG61" i="1"/>
  <c r="V61" i="1"/>
  <c r="O61" i="1"/>
  <c r="P61" i="1" s="1"/>
  <c r="K61" i="1"/>
  <c r="J61" i="1"/>
  <c r="E61" i="1"/>
  <c r="A61" i="1"/>
  <c r="BD61" i="1" s="1"/>
  <c r="CI61" i="1" s="1"/>
  <c r="CH60" i="1"/>
  <c r="CE60" i="1"/>
  <c r="CF60" i="1" s="1"/>
  <c r="CC60" i="1"/>
  <c r="CA60" i="1"/>
  <c r="BY60" i="1"/>
  <c r="BW60" i="1"/>
  <c r="BM60" i="1"/>
  <c r="BK60" i="1"/>
  <c r="BG60" i="1"/>
  <c r="BF60" i="1"/>
  <c r="BE60" i="1"/>
  <c r="BD60" i="1"/>
  <c r="AZ60" i="1"/>
  <c r="BA60" i="1" s="1"/>
  <c r="BB60" i="1" s="1"/>
  <c r="AY60" i="1"/>
  <c r="AX60" i="1"/>
  <c r="N60" i="1" s="1"/>
  <c r="CJ60" i="1" s="1"/>
  <c r="AV60" i="1"/>
  <c r="AK60" i="1"/>
  <c r="AJ60" i="1"/>
  <c r="AI60" i="1"/>
  <c r="AH60" i="1"/>
  <c r="AG60" i="1"/>
  <c r="V60" i="1"/>
  <c r="CK60" i="1" s="1"/>
  <c r="O60" i="1"/>
  <c r="K60" i="1"/>
  <c r="J60" i="1"/>
  <c r="E60" i="1"/>
  <c r="A60" i="1"/>
  <c r="AW60" i="1" s="1"/>
  <c r="CK59" i="1"/>
  <c r="CH59" i="1"/>
  <c r="CC59" i="1"/>
  <c r="CA59" i="1"/>
  <c r="BY59" i="1"/>
  <c r="BV59" i="1"/>
  <c r="BO59" i="1"/>
  <c r="BM59" i="1"/>
  <c r="BT59" i="1" s="1"/>
  <c r="BK59" i="1"/>
  <c r="BG59" i="1"/>
  <c r="BF59" i="1"/>
  <c r="BE59" i="1"/>
  <c r="BA59" i="1"/>
  <c r="BB59" i="1" s="1"/>
  <c r="AZ59" i="1"/>
  <c r="AY59" i="1"/>
  <c r="AX59" i="1"/>
  <c r="N59" i="1" s="1"/>
  <c r="CJ59" i="1" s="1"/>
  <c r="AW59" i="1"/>
  <c r="AV59" i="1"/>
  <c r="AK59" i="1"/>
  <c r="AJ59" i="1"/>
  <c r="AI59" i="1"/>
  <c r="AH59" i="1"/>
  <c r="AG59" i="1"/>
  <c r="V59" i="1"/>
  <c r="P59" i="1"/>
  <c r="O59" i="1"/>
  <c r="K59" i="1"/>
  <c r="J59" i="1"/>
  <c r="E59" i="1"/>
  <c r="A59" i="1"/>
  <c r="BD59" i="1" s="1"/>
  <c r="CI59" i="1" s="1"/>
  <c r="CH58" i="1"/>
  <c r="CE58" i="1"/>
  <c r="CF58" i="1" s="1"/>
  <c r="CC58" i="1"/>
  <c r="CA58" i="1"/>
  <c r="BY58" i="1"/>
  <c r="BW58" i="1"/>
  <c r="BM58" i="1"/>
  <c r="BK58" i="1"/>
  <c r="BG58" i="1"/>
  <c r="BF58" i="1"/>
  <c r="BE58" i="1"/>
  <c r="AZ58" i="1"/>
  <c r="BA58" i="1" s="1"/>
  <c r="BB58" i="1" s="1"/>
  <c r="AY58" i="1"/>
  <c r="AV58" i="1"/>
  <c r="AK58" i="1"/>
  <c r="AJ58" i="1"/>
  <c r="AI58" i="1"/>
  <c r="AH58" i="1"/>
  <c r="AG58" i="1"/>
  <c r="V58" i="1"/>
  <c r="CK58" i="1" s="1"/>
  <c r="O58" i="1"/>
  <c r="K58" i="1"/>
  <c r="J58" i="1"/>
  <c r="E58" i="1"/>
  <c r="A58" i="1"/>
  <c r="AW58" i="1" s="1"/>
  <c r="CK57" i="1"/>
  <c r="CH57" i="1"/>
  <c r="CC57" i="1"/>
  <c r="CA57" i="1"/>
  <c r="BY57" i="1"/>
  <c r="BO57" i="1"/>
  <c r="BT57" i="1" s="1"/>
  <c r="BM57" i="1"/>
  <c r="BK57" i="1"/>
  <c r="BG57" i="1"/>
  <c r="BF57" i="1"/>
  <c r="BE57" i="1"/>
  <c r="AZ57" i="1"/>
  <c r="BA57" i="1" s="1"/>
  <c r="BB57" i="1" s="1"/>
  <c r="AY57" i="1"/>
  <c r="AX57" i="1"/>
  <c r="N57" i="1" s="1"/>
  <c r="CJ57" i="1" s="1"/>
  <c r="AW57" i="1"/>
  <c r="AV57" i="1"/>
  <c r="AK57" i="1"/>
  <c r="AJ57" i="1"/>
  <c r="AI57" i="1"/>
  <c r="AH57" i="1"/>
  <c r="AG57" i="1"/>
  <c r="V57" i="1"/>
  <c r="O57" i="1"/>
  <c r="K57" i="1"/>
  <c r="J57" i="1"/>
  <c r="E57" i="1"/>
  <c r="A57" i="1"/>
  <c r="BD57" i="1" s="1"/>
  <c r="CI57" i="1" s="1"/>
  <c r="CH56" i="1"/>
  <c r="CE56" i="1"/>
  <c r="CF56" i="1" s="1"/>
  <c r="CC56" i="1"/>
  <c r="CA56" i="1"/>
  <c r="BY56" i="1"/>
  <c r="BW56" i="1"/>
  <c r="BM56" i="1"/>
  <c r="BK56" i="1"/>
  <c r="BG56" i="1"/>
  <c r="BF56" i="1"/>
  <c r="BE56" i="1"/>
  <c r="BD56" i="1"/>
  <c r="AZ56" i="1"/>
  <c r="BA56" i="1" s="1"/>
  <c r="BB56" i="1" s="1"/>
  <c r="AY56" i="1"/>
  <c r="AX56" i="1"/>
  <c r="N56" i="1" s="1"/>
  <c r="CJ56" i="1" s="1"/>
  <c r="AV56" i="1"/>
  <c r="AK56" i="1"/>
  <c r="AJ56" i="1"/>
  <c r="AI56" i="1"/>
  <c r="AH56" i="1"/>
  <c r="AG56" i="1"/>
  <c r="V56" i="1"/>
  <c r="CK56" i="1" s="1"/>
  <c r="O56" i="1"/>
  <c r="K56" i="1"/>
  <c r="J56" i="1"/>
  <c r="E56" i="1"/>
  <c r="A56" i="1"/>
  <c r="AW56" i="1" s="1"/>
  <c r="CK55" i="1"/>
  <c r="CH55" i="1"/>
  <c r="CC55" i="1"/>
  <c r="CA55" i="1"/>
  <c r="BY55" i="1"/>
  <c r="BV55" i="1"/>
  <c r="BO55" i="1"/>
  <c r="BM55" i="1"/>
  <c r="BT55" i="1" s="1"/>
  <c r="BK55" i="1"/>
  <c r="BG55" i="1"/>
  <c r="BF55" i="1"/>
  <c r="BE55" i="1"/>
  <c r="BA55" i="1"/>
  <c r="BB55" i="1" s="1"/>
  <c r="AZ55" i="1"/>
  <c r="AY55" i="1"/>
  <c r="AX55" i="1"/>
  <c r="N55" i="1" s="1"/>
  <c r="CJ55" i="1" s="1"/>
  <c r="AW55" i="1"/>
  <c r="AV55" i="1"/>
  <c r="AK55" i="1"/>
  <c r="AJ55" i="1"/>
  <c r="AI55" i="1"/>
  <c r="AH55" i="1"/>
  <c r="AG55" i="1"/>
  <c r="V55" i="1"/>
  <c r="O55" i="1"/>
  <c r="K55" i="1"/>
  <c r="J55" i="1"/>
  <c r="E55" i="1"/>
  <c r="A55" i="1"/>
  <c r="BD55" i="1" s="1"/>
  <c r="CI55" i="1" s="1"/>
  <c r="CH54" i="1"/>
  <c r="CE54" i="1"/>
  <c r="CF54" i="1" s="1"/>
  <c r="CC54" i="1"/>
  <c r="CA54" i="1"/>
  <c r="BY54" i="1"/>
  <c r="BW54" i="1"/>
  <c r="BM54" i="1"/>
  <c r="BK54" i="1"/>
  <c r="BG54" i="1"/>
  <c r="BF54" i="1"/>
  <c r="BE54" i="1"/>
  <c r="AZ54" i="1"/>
  <c r="BA54" i="1" s="1"/>
  <c r="BB54" i="1" s="1"/>
  <c r="AY54" i="1"/>
  <c r="AV54" i="1"/>
  <c r="AK54" i="1"/>
  <c r="AJ54" i="1"/>
  <c r="AI54" i="1"/>
  <c r="AH54" i="1"/>
  <c r="AG54" i="1"/>
  <c r="V54" i="1"/>
  <c r="CK54" i="1" s="1"/>
  <c r="O54" i="1"/>
  <c r="K54" i="1"/>
  <c r="J54" i="1"/>
  <c r="E54" i="1"/>
  <c r="A54" i="1"/>
  <c r="AW54" i="1" s="1"/>
  <c r="CK53" i="1"/>
  <c r="CH53" i="1"/>
  <c r="CC53" i="1"/>
  <c r="CA53" i="1"/>
  <c r="BY53" i="1"/>
  <c r="BO53" i="1"/>
  <c r="BM53" i="1"/>
  <c r="BK53" i="1"/>
  <c r="BG53" i="1"/>
  <c r="BF53" i="1"/>
  <c r="BE53" i="1"/>
  <c r="AZ53" i="1"/>
  <c r="BA53" i="1" s="1"/>
  <c r="BB53" i="1" s="1"/>
  <c r="AY53" i="1"/>
  <c r="AX53" i="1"/>
  <c r="N53" i="1" s="1"/>
  <c r="CJ53" i="1" s="1"/>
  <c r="AW53" i="1"/>
  <c r="AV53" i="1"/>
  <c r="AK53" i="1"/>
  <c r="AJ53" i="1"/>
  <c r="AI53" i="1"/>
  <c r="AH53" i="1"/>
  <c r="AG53" i="1"/>
  <c r="V53" i="1"/>
  <c r="O53" i="1"/>
  <c r="K53" i="1"/>
  <c r="J53" i="1"/>
  <c r="E53" i="1"/>
  <c r="A53" i="1"/>
  <c r="BD53" i="1" s="1"/>
  <c r="CI53" i="1" s="1"/>
  <c r="CH52" i="1"/>
  <c r="CE52" i="1"/>
  <c r="CF52" i="1" s="1"/>
  <c r="CC52" i="1"/>
  <c r="CA52" i="1"/>
  <c r="BY52" i="1"/>
  <c r="BW52" i="1"/>
  <c r="BM52" i="1"/>
  <c r="BK52" i="1"/>
  <c r="BG52" i="1"/>
  <c r="BF52" i="1"/>
  <c r="BE52" i="1"/>
  <c r="BD52" i="1"/>
  <c r="AZ52" i="1"/>
  <c r="BA52" i="1" s="1"/>
  <c r="BB52" i="1" s="1"/>
  <c r="AY52" i="1"/>
  <c r="AX52" i="1"/>
  <c r="N52" i="1" s="1"/>
  <c r="CJ52" i="1" s="1"/>
  <c r="AV52" i="1"/>
  <c r="AK52" i="1"/>
  <c r="AJ52" i="1"/>
  <c r="AI52" i="1"/>
  <c r="AH52" i="1"/>
  <c r="AG52" i="1"/>
  <c r="V52" i="1"/>
  <c r="CK52" i="1" s="1"/>
  <c r="O52" i="1"/>
  <c r="K52" i="1"/>
  <c r="J52" i="1"/>
  <c r="E52" i="1"/>
  <c r="A52" i="1"/>
  <c r="AW52" i="1" s="1"/>
  <c r="CK51" i="1"/>
  <c r="CH51" i="1"/>
  <c r="CC51" i="1"/>
  <c r="CA51" i="1"/>
  <c r="BY51" i="1"/>
  <c r="BV51" i="1"/>
  <c r="BM51" i="1"/>
  <c r="BK51" i="1"/>
  <c r="BG51" i="1"/>
  <c r="BF51" i="1"/>
  <c r="BE51" i="1"/>
  <c r="BA51" i="1"/>
  <c r="BB51" i="1" s="1"/>
  <c r="AZ51" i="1"/>
  <c r="AY51" i="1"/>
  <c r="AX51" i="1"/>
  <c r="N51" i="1" s="1"/>
  <c r="CJ51" i="1" s="1"/>
  <c r="AW51" i="1"/>
  <c r="AV51" i="1"/>
  <c r="AK51" i="1"/>
  <c r="AJ51" i="1"/>
  <c r="AI51" i="1"/>
  <c r="AH51" i="1"/>
  <c r="AG51" i="1"/>
  <c r="V51" i="1"/>
  <c r="O51" i="1"/>
  <c r="P51" i="1" s="1"/>
  <c r="K51" i="1"/>
  <c r="J51" i="1"/>
  <c r="E51" i="1"/>
  <c r="A51" i="1"/>
  <c r="BD51" i="1" s="1"/>
  <c r="CI51" i="1" s="1"/>
  <c r="CH50" i="1"/>
  <c r="CF50" i="1"/>
  <c r="CE50" i="1"/>
  <c r="CC50" i="1"/>
  <c r="CA50" i="1"/>
  <c r="BY50" i="1"/>
  <c r="BW50" i="1" s="1"/>
  <c r="BM50" i="1"/>
  <c r="CG50" i="1" s="1"/>
  <c r="BK50" i="1"/>
  <c r="BG50" i="1"/>
  <c r="BF50" i="1"/>
  <c r="BE50" i="1"/>
  <c r="AZ50" i="1"/>
  <c r="BA50" i="1" s="1"/>
  <c r="BB50" i="1" s="1"/>
  <c r="AY50" i="1"/>
  <c r="AV50" i="1"/>
  <c r="AK50" i="1"/>
  <c r="AJ50" i="1"/>
  <c r="AI50" i="1"/>
  <c r="AH50" i="1"/>
  <c r="AG50" i="1"/>
  <c r="V50" i="1"/>
  <c r="CK50" i="1" s="1"/>
  <c r="O50" i="1"/>
  <c r="K50" i="1"/>
  <c r="J50" i="1"/>
  <c r="E50" i="1"/>
  <c r="A50" i="1"/>
  <c r="AW50" i="1" s="1"/>
  <c r="CK49" i="1"/>
  <c r="CH49" i="1"/>
  <c r="CC49" i="1"/>
  <c r="CA49" i="1"/>
  <c r="BY49" i="1"/>
  <c r="BO49" i="1"/>
  <c r="BT49" i="1" s="1"/>
  <c r="BM49" i="1"/>
  <c r="BK49" i="1"/>
  <c r="BG49" i="1"/>
  <c r="BF49" i="1"/>
  <c r="BE49" i="1"/>
  <c r="AZ49" i="1"/>
  <c r="BA49" i="1" s="1"/>
  <c r="BB49" i="1" s="1"/>
  <c r="AY49" i="1"/>
  <c r="AX49" i="1"/>
  <c r="N49" i="1" s="1"/>
  <c r="CJ49" i="1" s="1"/>
  <c r="AW49" i="1"/>
  <c r="AV49" i="1"/>
  <c r="AK49" i="1"/>
  <c r="AJ49" i="1"/>
  <c r="AI49" i="1"/>
  <c r="AH49" i="1"/>
  <c r="AG49" i="1"/>
  <c r="V49" i="1"/>
  <c r="O49" i="1"/>
  <c r="P49" i="1" s="1"/>
  <c r="K49" i="1"/>
  <c r="J49" i="1"/>
  <c r="E49" i="1"/>
  <c r="A49" i="1"/>
  <c r="BD49" i="1" s="1"/>
  <c r="CI49" i="1" s="1"/>
  <c r="CH48" i="1"/>
  <c r="CE48" i="1"/>
  <c r="CF48" i="1" s="1"/>
  <c r="CC48" i="1"/>
  <c r="CA48" i="1"/>
  <c r="BY48" i="1"/>
  <c r="BW48" i="1"/>
  <c r="BM48" i="1"/>
  <c r="BK48" i="1"/>
  <c r="BG48" i="1"/>
  <c r="BF48" i="1"/>
  <c r="BE48" i="1"/>
  <c r="BD48" i="1"/>
  <c r="BB48" i="1"/>
  <c r="AZ48" i="1"/>
  <c r="BA48" i="1" s="1"/>
  <c r="AY48" i="1"/>
  <c r="AX48" i="1"/>
  <c r="N48" i="1" s="1"/>
  <c r="CJ48" i="1" s="1"/>
  <c r="AV48" i="1"/>
  <c r="AK48" i="1"/>
  <c r="AJ48" i="1"/>
  <c r="AI48" i="1"/>
  <c r="AH48" i="1"/>
  <c r="AG48" i="1"/>
  <c r="V48" i="1"/>
  <c r="CK48" i="1" s="1"/>
  <c r="O48" i="1"/>
  <c r="K48" i="1"/>
  <c r="J48" i="1"/>
  <c r="E48" i="1"/>
  <c r="A48" i="1"/>
  <c r="AW48" i="1" s="1"/>
  <c r="CK47" i="1"/>
  <c r="CH47" i="1"/>
  <c r="CC47" i="1"/>
  <c r="CA47" i="1"/>
  <c r="BY47" i="1"/>
  <c r="BV47" i="1"/>
  <c r="BM47" i="1"/>
  <c r="BK47" i="1"/>
  <c r="BG47" i="1"/>
  <c r="BF47" i="1"/>
  <c r="BE47" i="1"/>
  <c r="BA47" i="1"/>
  <c r="BB47" i="1" s="1"/>
  <c r="AZ47" i="1"/>
  <c r="AY47" i="1"/>
  <c r="AX47" i="1"/>
  <c r="N47" i="1" s="1"/>
  <c r="CJ47" i="1" s="1"/>
  <c r="AW47" i="1"/>
  <c r="AV47" i="1"/>
  <c r="AK47" i="1"/>
  <c r="AJ47" i="1"/>
  <c r="AI47" i="1"/>
  <c r="AH47" i="1"/>
  <c r="AG47" i="1"/>
  <c r="V47" i="1"/>
  <c r="P47" i="1"/>
  <c r="O47" i="1"/>
  <c r="K47" i="1"/>
  <c r="J47" i="1"/>
  <c r="E47" i="1"/>
  <c r="A47" i="1"/>
  <c r="BD47" i="1" s="1"/>
  <c r="CI47" i="1" s="1"/>
  <c r="CH46" i="1"/>
  <c r="CF46" i="1"/>
  <c r="CE46" i="1"/>
  <c r="CC46" i="1"/>
  <c r="CA46" i="1"/>
  <c r="BY46" i="1"/>
  <c r="BW46" i="1" s="1"/>
  <c r="BM46" i="1"/>
  <c r="CG46" i="1" s="1"/>
  <c r="BK46" i="1"/>
  <c r="BG46" i="1"/>
  <c r="BF46" i="1"/>
  <c r="BE46" i="1"/>
  <c r="AZ46" i="1"/>
  <c r="BA46" i="1" s="1"/>
  <c r="BB46" i="1" s="1"/>
  <c r="AY46" i="1"/>
  <c r="AV46" i="1"/>
  <c r="AK46" i="1"/>
  <c r="AJ46" i="1"/>
  <c r="AI46" i="1"/>
  <c r="AH46" i="1"/>
  <c r="AG46" i="1"/>
  <c r="V46" i="1"/>
  <c r="CK46" i="1" s="1"/>
  <c r="O46" i="1"/>
  <c r="K46" i="1"/>
  <c r="J46" i="1"/>
  <c r="E46" i="1"/>
  <c r="A46" i="1"/>
  <c r="AW46" i="1" s="1"/>
  <c r="CK45" i="1"/>
  <c r="CH45" i="1"/>
  <c r="CC45" i="1"/>
  <c r="CA45" i="1"/>
  <c r="BY45" i="1"/>
  <c r="BO45" i="1"/>
  <c r="BM45" i="1"/>
  <c r="BK45" i="1"/>
  <c r="BG45" i="1"/>
  <c r="BF45" i="1"/>
  <c r="BE45" i="1"/>
  <c r="AZ45" i="1"/>
  <c r="BA45" i="1" s="1"/>
  <c r="BB45" i="1" s="1"/>
  <c r="AY45" i="1"/>
  <c r="AX45" i="1"/>
  <c r="N45" i="1" s="1"/>
  <c r="CJ45" i="1" s="1"/>
  <c r="AW45" i="1"/>
  <c r="AV45" i="1"/>
  <c r="AK45" i="1"/>
  <c r="AJ45" i="1"/>
  <c r="AI45" i="1"/>
  <c r="AH45" i="1"/>
  <c r="AG45" i="1"/>
  <c r="V45" i="1"/>
  <c r="O45" i="1"/>
  <c r="K45" i="1"/>
  <c r="J45" i="1"/>
  <c r="E45" i="1"/>
  <c r="A45" i="1"/>
  <c r="BD45" i="1" s="1"/>
  <c r="CI45" i="1" s="1"/>
  <c r="CH44" i="1"/>
  <c r="CE44" i="1"/>
  <c r="CF44" i="1" s="1"/>
  <c r="CC44" i="1"/>
  <c r="CA44" i="1"/>
  <c r="BY44" i="1"/>
  <c r="BW44" i="1"/>
  <c r="BM44" i="1"/>
  <c r="BK44" i="1"/>
  <c r="BG44" i="1"/>
  <c r="BF44" i="1"/>
  <c r="BE44" i="1"/>
  <c r="BD44" i="1"/>
  <c r="BB44" i="1"/>
  <c r="AZ44" i="1"/>
  <c r="BA44" i="1" s="1"/>
  <c r="AY44" i="1"/>
  <c r="AX44" i="1"/>
  <c r="N44" i="1" s="1"/>
  <c r="CJ44" i="1" s="1"/>
  <c r="AV44" i="1"/>
  <c r="AK44" i="1"/>
  <c r="AJ44" i="1"/>
  <c r="AI44" i="1"/>
  <c r="AH44" i="1"/>
  <c r="AG44" i="1"/>
  <c r="V44" i="1"/>
  <c r="CK44" i="1" s="1"/>
  <c r="O44" i="1"/>
  <c r="K44" i="1"/>
  <c r="J44" i="1"/>
  <c r="E44" i="1"/>
  <c r="A44" i="1"/>
  <c r="AW44" i="1" s="1"/>
  <c r="CK43" i="1"/>
  <c r="CH43" i="1"/>
  <c r="CC43" i="1"/>
  <c r="CA43" i="1"/>
  <c r="BY43" i="1"/>
  <c r="BV43" i="1"/>
  <c r="BM43" i="1"/>
  <c r="BK43" i="1"/>
  <c r="BG43" i="1"/>
  <c r="BF43" i="1"/>
  <c r="BE43" i="1"/>
  <c r="BA43" i="1"/>
  <c r="BB43" i="1" s="1"/>
  <c r="AZ43" i="1"/>
  <c r="AY43" i="1"/>
  <c r="AX43" i="1"/>
  <c r="N43" i="1" s="1"/>
  <c r="CJ43" i="1" s="1"/>
  <c r="AW43" i="1"/>
  <c r="AV43" i="1"/>
  <c r="AK43" i="1"/>
  <c r="AJ43" i="1"/>
  <c r="AI43" i="1"/>
  <c r="AH43" i="1"/>
  <c r="AG43" i="1"/>
  <c r="V43" i="1"/>
  <c r="O43" i="1"/>
  <c r="K43" i="1"/>
  <c r="J43" i="1"/>
  <c r="E43" i="1"/>
  <c r="A43" i="1"/>
  <c r="BD43" i="1" s="1"/>
  <c r="CI43" i="1" s="1"/>
  <c r="CH42" i="1"/>
  <c r="CF42" i="1"/>
  <c r="CE42" i="1"/>
  <c r="CC42" i="1"/>
  <c r="CA42" i="1"/>
  <c r="BY42" i="1"/>
  <c r="BW42" i="1" s="1"/>
  <c r="BM42" i="1"/>
  <c r="CG42" i="1" s="1"/>
  <c r="BK42" i="1"/>
  <c r="BG42" i="1"/>
  <c r="BF42" i="1"/>
  <c r="BE42" i="1"/>
  <c r="AZ42" i="1"/>
  <c r="BA42" i="1" s="1"/>
  <c r="BB42" i="1" s="1"/>
  <c r="AY42" i="1"/>
  <c r="AV42" i="1"/>
  <c r="AK42" i="1"/>
  <c r="AJ42" i="1"/>
  <c r="AI42" i="1"/>
  <c r="AH42" i="1"/>
  <c r="AG42" i="1"/>
  <c r="V42" i="1"/>
  <c r="CK42" i="1" s="1"/>
  <c r="O42" i="1"/>
  <c r="K42" i="1"/>
  <c r="J42" i="1"/>
  <c r="E42" i="1"/>
  <c r="A42" i="1"/>
  <c r="AW42" i="1" s="1"/>
  <c r="CK41" i="1"/>
  <c r="CH41" i="1"/>
  <c r="CC41" i="1"/>
  <c r="CA41" i="1"/>
  <c r="BY41" i="1"/>
  <c r="BO41" i="1"/>
  <c r="BM41" i="1"/>
  <c r="BK41" i="1"/>
  <c r="BG41" i="1"/>
  <c r="BF41" i="1"/>
  <c r="BE41" i="1"/>
  <c r="AZ41" i="1"/>
  <c r="BA41" i="1" s="1"/>
  <c r="BB41" i="1" s="1"/>
  <c r="AY41" i="1"/>
  <c r="AX41" i="1"/>
  <c r="N41" i="1" s="1"/>
  <c r="CJ41" i="1" s="1"/>
  <c r="AW41" i="1"/>
  <c r="AV41" i="1"/>
  <c r="AK41" i="1"/>
  <c r="AJ41" i="1"/>
  <c r="AI41" i="1"/>
  <c r="AH41" i="1"/>
  <c r="AG41" i="1"/>
  <c r="V41" i="1"/>
  <c r="O41" i="1"/>
  <c r="K41" i="1"/>
  <c r="J41" i="1"/>
  <c r="E41" i="1"/>
  <c r="A41" i="1"/>
  <c r="BD41" i="1" s="1"/>
  <c r="CI41" i="1" s="1"/>
  <c r="CH40" i="1"/>
  <c r="CE40" i="1"/>
  <c r="CF40" i="1" s="1"/>
  <c r="CC40" i="1"/>
  <c r="CA40" i="1"/>
  <c r="BY40" i="1"/>
  <c r="BW40" i="1"/>
  <c r="BM40" i="1"/>
  <c r="BK40" i="1"/>
  <c r="BG40" i="1"/>
  <c r="BF40" i="1"/>
  <c r="BE40" i="1"/>
  <c r="BD40" i="1"/>
  <c r="BB40" i="1"/>
  <c r="AZ40" i="1"/>
  <c r="BA40" i="1" s="1"/>
  <c r="AY40" i="1"/>
  <c r="AX40" i="1"/>
  <c r="N40" i="1" s="1"/>
  <c r="CJ40" i="1" s="1"/>
  <c r="AV40" i="1"/>
  <c r="AK40" i="1"/>
  <c r="AJ40" i="1"/>
  <c r="AI40" i="1"/>
  <c r="AH40" i="1"/>
  <c r="AG40" i="1"/>
  <c r="V40" i="1"/>
  <c r="CK40" i="1" s="1"/>
  <c r="O40" i="1"/>
  <c r="K40" i="1"/>
  <c r="J40" i="1"/>
  <c r="E40" i="1"/>
  <c r="A40" i="1"/>
  <c r="AW40" i="1" s="1"/>
  <c r="CK39" i="1"/>
  <c r="CH39" i="1"/>
  <c r="CC39" i="1"/>
  <c r="CA39" i="1"/>
  <c r="BY39" i="1"/>
  <c r="BV39" i="1"/>
  <c r="BM39" i="1"/>
  <c r="BK39" i="1"/>
  <c r="BG39" i="1"/>
  <c r="BF39" i="1"/>
  <c r="BE39" i="1"/>
  <c r="BA39" i="1"/>
  <c r="BB39" i="1" s="1"/>
  <c r="AZ39" i="1"/>
  <c r="AY39" i="1"/>
  <c r="AX39" i="1"/>
  <c r="N39" i="1" s="1"/>
  <c r="CJ39" i="1" s="1"/>
  <c r="AW39" i="1"/>
  <c r="AV39" i="1"/>
  <c r="AK39" i="1"/>
  <c r="AJ39" i="1"/>
  <c r="AI39" i="1"/>
  <c r="AH39" i="1"/>
  <c r="AG39" i="1"/>
  <c r="V39" i="1"/>
  <c r="O39" i="1"/>
  <c r="K39" i="1"/>
  <c r="J39" i="1"/>
  <c r="E39" i="1"/>
  <c r="A39" i="1"/>
  <c r="BD39" i="1" s="1"/>
  <c r="CI39" i="1" s="1"/>
  <c r="CH38" i="1"/>
  <c r="CF38" i="1"/>
  <c r="CE38" i="1"/>
  <c r="CC38" i="1"/>
  <c r="CA38" i="1"/>
  <c r="BY38" i="1"/>
  <c r="BW38" i="1" s="1"/>
  <c r="BM38" i="1"/>
  <c r="CG38" i="1" s="1"/>
  <c r="BK38" i="1"/>
  <c r="BG38" i="1"/>
  <c r="BF38" i="1"/>
  <c r="BE38" i="1"/>
  <c r="AZ38" i="1"/>
  <c r="BA38" i="1" s="1"/>
  <c r="BB38" i="1" s="1"/>
  <c r="AY38" i="1"/>
  <c r="AV38" i="1"/>
  <c r="AK38" i="1"/>
  <c r="AJ38" i="1"/>
  <c r="AI38" i="1"/>
  <c r="AH38" i="1"/>
  <c r="AG38" i="1"/>
  <c r="V38" i="1"/>
  <c r="CK38" i="1" s="1"/>
  <c r="O38" i="1"/>
  <c r="K38" i="1"/>
  <c r="J38" i="1"/>
  <c r="E38" i="1"/>
  <c r="A38" i="1"/>
  <c r="AW38" i="1" s="1"/>
  <c r="CK37" i="1"/>
  <c r="CH37" i="1"/>
  <c r="CC37" i="1"/>
  <c r="CA37" i="1"/>
  <c r="BY37" i="1"/>
  <c r="BO37" i="1"/>
  <c r="BT37" i="1" s="1"/>
  <c r="BM37" i="1"/>
  <c r="BK37" i="1"/>
  <c r="BG37" i="1"/>
  <c r="BF37" i="1"/>
  <c r="BE37" i="1"/>
  <c r="AZ37" i="1"/>
  <c r="BA37" i="1" s="1"/>
  <c r="BB37" i="1" s="1"/>
  <c r="AY37" i="1"/>
  <c r="AX37" i="1"/>
  <c r="N37" i="1" s="1"/>
  <c r="CJ37" i="1" s="1"/>
  <c r="AW37" i="1"/>
  <c r="AV37" i="1"/>
  <c r="AK37" i="1"/>
  <c r="AJ37" i="1"/>
  <c r="AI37" i="1"/>
  <c r="AH37" i="1"/>
  <c r="AG37" i="1"/>
  <c r="V37" i="1"/>
  <c r="O37" i="1"/>
  <c r="K37" i="1"/>
  <c r="J37" i="1"/>
  <c r="E37" i="1"/>
  <c r="A37" i="1"/>
  <c r="BD37" i="1" s="1"/>
  <c r="CI37" i="1" s="1"/>
  <c r="CH36" i="1"/>
  <c r="CE36" i="1"/>
  <c r="CF36" i="1" s="1"/>
  <c r="CC36" i="1"/>
  <c r="CA36" i="1"/>
  <c r="BY36" i="1"/>
  <c r="BW36" i="1"/>
  <c r="BM36" i="1"/>
  <c r="BK36" i="1"/>
  <c r="BG36" i="1"/>
  <c r="BF36" i="1"/>
  <c r="BE36" i="1"/>
  <c r="BD36" i="1"/>
  <c r="BB36" i="1"/>
  <c r="AZ36" i="1"/>
  <c r="BA36" i="1" s="1"/>
  <c r="AY36" i="1"/>
  <c r="AX36" i="1"/>
  <c r="N36" i="1" s="1"/>
  <c r="CJ36" i="1" s="1"/>
  <c r="AV36" i="1"/>
  <c r="AK36" i="1"/>
  <c r="AJ36" i="1"/>
  <c r="AI36" i="1"/>
  <c r="AH36" i="1"/>
  <c r="AG36" i="1"/>
  <c r="V36" i="1"/>
  <c r="CK36" i="1" s="1"/>
  <c r="O36" i="1"/>
  <c r="K36" i="1"/>
  <c r="J36" i="1"/>
  <c r="E36" i="1"/>
  <c r="A36" i="1"/>
  <c r="AW36" i="1" s="1"/>
  <c r="CK35" i="1"/>
  <c r="CH35" i="1"/>
  <c r="CC35" i="1"/>
  <c r="CA35" i="1"/>
  <c r="BY35" i="1"/>
  <c r="BV35" i="1"/>
  <c r="BM35" i="1"/>
  <c r="BK35" i="1"/>
  <c r="BG35" i="1"/>
  <c r="BF35" i="1"/>
  <c r="BE35" i="1"/>
  <c r="BA35" i="1"/>
  <c r="BB35" i="1" s="1"/>
  <c r="AZ35" i="1"/>
  <c r="AY35" i="1"/>
  <c r="AX35" i="1"/>
  <c r="N35" i="1" s="1"/>
  <c r="CJ35" i="1" s="1"/>
  <c r="AW35" i="1"/>
  <c r="AV35" i="1"/>
  <c r="AK35" i="1"/>
  <c r="AJ35" i="1"/>
  <c r="AI35" i="1"/>
  <c r="AH35" i="1"/>
  <c r="AG35" i="1"/>
  <c r="V35" i="1"/>
  <c r="O35" i="1"/>
  <c r="K35" i="1"/>
  <c r="J35" i="1"/>
  <c r="E35" i="1"/>
  <c r="A35" i="1"/>
  <c r="BD35" i="1" s="1"/>
  <c r="CI35" i="1" s="1"/>
  <c r="CH34" i="1"/>
  <c r="CF34" i="1"/>
  <c r="CE34" i="1"/>
  <c r="CC34" i="1"/>
  <c r="CA34" i="1"/>
  <c r="BY34" i="1"/>
  <c r="BW34" i="1" s="1"/>
  <c r="BM34" i="1"/>
  <c r="CG34" i="1" s="1"/>
  <c r="BK34" i="1"/>
  <c r="BG34" i="1"/>
  <c r="BF34" i="1"/>
  <c r="BE34" i="1"/>
  <c r="AZ34" i="1"/>
  <c r="BA34" i="1" s="1"/>
  <c r="BB34" i="1" s="1"/>
  <c r="AY34" i="1"/>
  <c r="AV34" i="1"/>
  <c r="AK34" i="1"/>
  <c r="AJ34" i="1"/>
  <c r="AI34" i="1"/>
  <c r="AH34" i="1"/>
  <c r="AG34" i="1"/>
  <c r="V34" i="1"/>
  <c r="CK34" i="1" s="1"/>
  <c r="O34" i="1"/>
  <c r="K34" i="1"/>
  <c r="J34" i="1"/>
  <c r="E34" i="1"/>
  <c r="A34" i="1"/>
  <c r="AW34" i="1" s="1"/>
  <c r="CK33" i="1"/>
  <c r="CH33" i="1"/>
  <c r="CC33" i="1"/>
  <c r="CA33" i="1"/>
  <c r="BY33" i="1"/>
  <c r="BO33" i="1"/>
  <c r="BM33" i="1"/>
  <c r="BK33" i="1"/>
  <c r="BG33" i="1"/>
  <c r="BF33" i="1"/>
  <c r="BE33" i="1"/>
  <c r="AZ33" i="1"/>
  <c r="BA33" i="1" s="1"/>
  <c r="BB33" i="1" s="1"/>
  <c r="AY33" i="1"/>
  <c r="AX33" i="1"/>
  <c r="N33" i="1" s="1"/>
  <c r="CJ33" i="1" s="1"/>
  <c r="AW33" i="1"/>
  <c r="AV33" i="1"/>
  <c r="AK33" i="1"/>
  <c r="AJ33" i="1"/>
  <c r="AI33" i="1"/>
  <c r="AH33" i="1"/>
  <c r="AG33" i="1"/>
  <c r="V33" i="1"/>
  <c r="O33" i="1"/>
  <c r="K33" i="1"/>
  <c r="J33" i="1"/>
  <c r="E33" i="1"/>
  <c r="A33" i="1"/>
  <c r="BD33" i="1" s="1"/>
  <c r="CI33" i="1" s="1"/>
  <c r="CH32" i="1"/>
  <c r="CE32" i="1"/>
  <c r="CF32" i="1" s="1"/>
  <c r="CC32" i="1"/>
  <c r="CA32" i="1"/>
  <c r="BY32" i="1"/>
  <c r="BW32" i="1"/>
  <c r="BM32" i="1"/>
  <c r="BK32" i="1"/>
  <c r="BG32" i="1"/>
  <c r="BF32" i="1"/>
  <c r="BE32" i="1"/>
  <c r="BD32" i="1"/>
  <c r="BB32" i="1"/>
  <c r="AZ32" i="1"/>
  <c r="BA32" i="1" s="1"/>
  <c r="AY32" i="1"/>
  <c r="AX32" i="1"/>
  <c r="N32" i="1" s="1"/>
  <c r="CJ32" i="1" s="1"/>
  <c r="AV32" i="1"/>
  <c r="AK32" i="1"/>
  <c r="AJ32" i="1"/>
  <c r="AI32" i="1"/>
  <c r="AH32" i="1"/>
  <c r="AG32" i="1"/>
  <c r="V32" i="1"/>
  <c r="CK32" i="1" s="1"/>
  <c r="O32" i="1"/>
  <c r="K32" i="1"/>
  <c r="J32" i="1"/>
  <c r="E32" i="1"/>
  <c r="A32" i="1"/>
  <c r="AW32" i="1" s="1"/>
  <c r="CK31" i="1"/>
  <c r="CH31" i="1"/>
  <c r="CC31" i="1"/>
  <c r="CA31" i="1"/>
  <c r="BY31" i="1"/>
  <c r="BV31" i="1"/>
  <c r="BM31" i="1"/>
  <c r="BK31" i="1"/>
  <c r="BG31" i="1"/>
  <c r="BF31" i="1"/>
  <c r="BE31" i="1"/>
  <c r="BA31" i="1"/>
  <c r="BB31" i="1" s="1"/>
  <c r="AZ31" i="1"/>
  <c r="AY31" i="1"/>
  <c r="AX31" i="1"/>
  <c r="N31" i="1" s="1"/>
  <c r="CJ31" i="1" s="1"/>
  <c r="AW31" i="1"/>
  <c r="AV31" i="1"/>
  <c r="AK31" i="1"/>
  <c r="AJ31" i="1"/>
  <c r="AI31" i="1"/>
  <c r="AH31" i="1"/>
  <c r="AG31" i="1"/>
  <c r="V31" i="1"/>
  <c r="O31" i="1"/>
  <c r="K31" i="1"/>
  <c r="J31" i="1"/>
  <c r="E31" i="1"/>
  <c r="A31" i="1"/>
  <c r="BD31" i="1" s="1"/>
  <c r="CI31" i="1" s="1"/>
  <c r="CH30" i="1"/>
  <c r="CF30" i="1"/>
  <c r="CE30" i="1"/>
  <c r="CC30" i="1"/>
  <c r="CA30" i="1"/>
  <c r="BY30" i="1"/>
  <c r="BW30" i="1" s="1"/>
  <c r="BM30" i="1"/>
  <c r="CG30" i="1" s="1"/>
  <c r="BK30" i="1"/>
  <c r="BG30" i="1"/>
  <c r="BF30" i="1"/>
  <c r="BE30" i="1"/>
  <c r="AZ30" i="1"/>
  <c r="BA30" i="1" s="1"/>
  <c r="BB30" i="1" s="1"/>
  <c r="AY30" i="1"/>
  <c r="AV30" i="1"/>
  <c r="AK30" i="1"/>
  <c r="AJ30" i="1"/>
  <c r="AI30" i="1"/>
  <c r="AH30" i="1"/>
  <c r="AG30" i="1"/>
  <c r="V30" i="1"/>
  <c r="CK30" i="1" s="1"/>
  <c r="O30" i="1"/>
  <c r="K30" i="1"/>
  <c r="J30" i="1"/>
  <c r="E30" i="1"/>
  <c r="A30" i="1"/>
  <c r="AW30" i="1" s="1"/>
  <c r="CK29" i="1"/>
  <c r="CH29" i="1"/>
  <c r="CC29" i="1"/>
  <c r="CA29" i="1"/>
  <c r="BY29" i="1"/>
  <c r="BO29" i="1"/>
  <c r="BM29" i="1"/>
  <c r="BK29" i="1"/>
  <c r="BG29" i="1"/>
  <c r="BF29" i="1"/>
  <c r="BE29" i="1"/>
  <c r="AZ29" i="1"/>
  <c r="BA29" i="1" s="1"/>
  <c r="BB29" i="1" s="1"/>
  <c r="AY29" i="1"/>
  <c r="AX29" i="1"/>
  <c r="N29" i="1" s="1"/>
  <c r="AW29" i="1"/>
  <c r="AV29" i="1"/>
  <c r="AK29" i="1"/>
  <c r="AJ29" i="1"/>
  <c r="AI29" i="1"/>
  <c r="AH29" i="1"/>
  <c r="AG29" i="1"/>
  <c r="V29" i="1"/>
  <c r="O29" i="1"/>
  <c r="K29" i="1"/>
  <c r="J29" i="1"/>
  <c r="E29" i="1"/>
  <c r="A29" i="1"/>
  <c r="BD29" i="1" s="1"/>
  <c r="CI29" i="1" s="1"/>
  <c r="CK28" i="1"/>
  <c r="CH28" i="1"/>
  <c r="CE28" i="1"/>
  <c r="CC28" i="1"/>
  <c r="CA28" i="1"/>
  <c r="CF28" i="1" s="1"/>
  <c r="CG28" i="1" s="1"/>
  <c r="BY28" i="1"/>
  <c r="BW28" i="1" s="1"/>
  <c r="BM28" i="1"/>
  <c r="BK28" i="1"/>
  <c r="BG28" i="1"/>
  <c r="BF28" i="1"/>
  <c r="BE28" i="1"/>
  <c r="BB28" i="1"/>
  <c r="AZ28" i="1"/>
  <c r="BA28" i="1" s="1"/>
  <c r="AY28" i="1"/>
  <c r="AV28" i="1"/>
  <c r="AK28" i="1"/>
  <c r="AJ28" i="1"/>
  <c r="AI28" i="1"/>
  <c r="AH28" i="1"/>
  <c r="AG28" i="1"/>
  <c r="V28" i="1"/>
  <c r="O28" i="1"/>
  <c r="K28" i="1"/>
  <c r="J28" i="1"/>
  <c r="E28" i="1"/>
  <c r="A28" i="1"/>
  <c r="AW28" i="1" s="1"/>
  <c r="CH27" i="1"/>
  <c r="CG27" i="1"/>
  <c r="CE27" i="1"/>
  <c r="CC27" i="1"/>
  <c r="CA27" i="1"/>
  <c r="CF27" i="1" s="1"/>
  <c r="BY27" i="1"/>
  <c r="BW27" i="1"/>
  <c r="BM27" i="1"/>
  <c r="BK27" i="1"/>
  <c r="BG27" i="1"/>
  <c r="BF27" i="1"/>
  <c r="BE27" i="1"/>
  <c r="BA27" i="1"/>
  <c r="BB27" i="1" s="1"/>
  <c r="AZ27" i="1"/>
  <c r="AY27" i="1"/>
  <c r="AX27" i="1"/>
  <c r="N27" i="1" s="1"/>
  <c r="AW27" i="1"/>
  <c r="AV27" i="1"/>
  <c r="AK27" i="1"/>
  <c r="AJ27" i="1"/>
  <c r="AI27" i="1"/>
  <c r="AH27" i="1"/>
  <c r="AG27" i="1"/>
  <c r="V27" i="1"/>
  <c r="CK27" i="1" s="1"/>
  <c r="O27" i="1"/>
  <c r="P27" i="1" s="1"/>
  <c r="K27" i="1"/>
  <c r="J27" i="1"/>
  <c r="E27" i="1"/>
  <c r="A27" i="1"/>
  <c r="BD27" i="1" s="1"/>
  <c r="BO27" i="1" s="1"/>
  <c r="CI26" i="1"/>
  <c r="CH26" i="1"/>
  <c r="CE26" i="1"/>
  <c r="CF26" i="1" s="1"/>
  <c r="CC26" i="1"/>
  <c r="CA26" i="1"/>
  <c r="BY26" i="1"/>
  <c r="BW26" i="1"/>
  <c r="BM26" i="1"/>
  <c r="BK26" i="1"/>
  <c r="BG26" i="1"/>
  <c r="BF26" i="1"/>
  <c r="BE26" i="1"/>
  <c r="BD26" i="1"/>
  <c r="AZ26" i="1"/>
  <c r="BA26" i="1" s="1"/>
  <c r="BB26" i="1" s="1"/>
  <c r="AY26" i="1"/>
  <c r="AX26" i="1"/>
  <c r="N26" i="1" s="1"/>
  <c r="CJ26" i="1" s="1"/>
  <c r="AV26" i="1"/>
  <c r="AK26" i="1"/>
  <c r="AJ26" i="1"/>
  <c r="AI26" i="1"/>
  <c r="AH26" i="1"/>
  <c r="AG26" i="1"/>
  <c r="V26" i="1"/>
  <c r="CK26" i="1" s="1"/>
  <c r="O26" i="1"/>
  <c r="K26" i="1"/>
  <c r="J26" i="1"/>
  <c r="E26" i="1"/>
  <c r="A26" i="1"/>
  <c r="AW26" i="1" s="1"/>
  <c r="CK25" i="1"/>
  <c r="CH25" i="1"/>
  <c r="CC25" i="1"/>
  <c r="CE25" i="1" s="1"/>
  <c r="CA25" i="1"/>
  <c r="BY25" i="1"/>
  <c r="BM25" i="1"/>
  <c r="BK25" i="1"/>
  <c r="BG25" i="1"/>
  <c r="BF25" i="1"/>
  <c r="BE25" i="1"/>
  <c r="AZ25" i="1"/>
  <c r="BA25" i="1" s="1"/>
  <c r="BB25" i="1" s="1"/>
  <c r="AY25" i="1"/>
  <c r="AV25" i="1"/>
  <c r="AK25" i="1"/>
  <c r="AJ25" i="1"/>
  <c r="AI25" i="1"/>
  <c r="AH25" i="1"/>
  <c r="AG25" i="1"/>
  <c r="V25" i="1"/>
  <c r="O25" i="1"/>
  <c r="K25" i="1"/>
  <c r="J25" i="1"/>
  <c r="E25" i="1"/>
  <c r="A25" i="1"/>
  <c r="BD25" i="1" s="1"/>
  <c r="CI25" i="1" s="1"/>
  <c r="CH24" i="1"/>
  <c r="CC24" i="1"/>
  <c r="CE24" i="1" s="1"/>
  <c r="CA24" i="1"/>
  <c r="CF24" i="1" s="1"/>
  <c r="BY24" i="1"/>
  <c r="BM24" i="1"/>
  <c r="CG24" i="1" s="1"/>
  <c r="BK24" i="1"/>
  <c r="BG24" i="1"/>
  <c r="BF24" i="1"/>
  <c r="BE24" i="1"/>
  <c r="BA24" i="1"/>
  <c r="BB24" i="1" s="1"/>
  <c r="AZ24" i="1"/>
  <c r="AY24" i="1"/>
  <c r="AX24" i="1"/>
  <c r="N24" i="1" s="1"/>
  <c r="AW24" i="1"/>
  <c r="AV24" i="1"/>
  <c r="AK24" i="1"/>
  <c r="AJ24" i="1"/>
  <c r="AI24" i="1"/>
  <c r="AH24" i="1"/>
  <c r="AG24" i="1"/>
  <c r="V24" i="1"/>
  <c r="CK24" i="1" s="1"/>
  <c r="O24" i="1"/>
  <c r="K24" i="1"/>
  <c r="J24" i="1"/>
  <c r="E24" i="1"/>
  <c r="A24" i="1"/>
  <c r="BD24" i="1" s="1"/>
  <c r="CH23" i="1"/>
  <c r="CF23" i="1"/>
  <c r="CE23" i="1"/>
  <c r="CC23" i="1"/>
  <c r="CA23" i="1"/>
  <c r="BY23" i="1"/>
  <c r="BW23" i="1" s="1"/>
  <c r="BM23" i="1"/>
  <c r="CG23" i="1" s="1"/>
  <c r="BK23" i="1"/>
  <c r="BG23" i="1"/>
  <c r="BF23" i="1"/>
  <c r="BE23" i="1"/>
  <c r="BD23" i="1"/>
  <c r="CI23" i="1" s="1"/>
  <c r="AZ23" i="1"/>
  <c r="BA23" i="1" s="1"/>
  <c r="BB23" i="1" s="1"/>
  <c r="AY23" i="1"/>
  <c r="AX23" i="1"/>
  <c r="N23" i="1" s="1"/>
  <c r="AV23" i="1"/>
  <c r="AQ23" i="1"/>
  <c r="AT23" i="1" s="1"/>
  <c r="AP23" i="1"/>
  <c r="AS23" i="1" s="1"/>
  <c r="AO23" i="1"/>
  <c r="AR23" i="1" s="1"/>
  <c r="AK23" i="1"/>
  <c r="AJ23" i="1"/>
  <c r="AI23" i="1"/>
  <c r="AH23" i="1"/>
  <c r="AG23" i="1"/>
  <c r="V23" i="1"/>
  <c r="CK23" i="1" s="1"/>
  <c r="O23" i="1"/>
  <c r="K23" i="1"/>
  <c r="J23" i="1"/>
  <c r="E23" i="1"/>
  <c r="A23" i="1"/>
  <c r="AW23" i="1" s="1"/>
  <c r="CH22" i="1"/>
  <c r="CF22" i="1"/>
  <c r="CE22" i="1"/>
  <c r="CC22" i="1"/>
  <c r="CA22" i="1"/>
  <c r="BY22" i="1"/>
  <c r="BW22" i="1" s="1"/>
  <c r="BM22" i="1"/>
  <c r="CG22" i="1" s="1"/>
  <c r="BK22" i="1"/>
  <c r="BG22" i="1"/>
  <c r="BF22" i="1"/>
  <c r="BE22" i="1"/>
  <c r="BD22" i="1"/>
  <c r="CI22" i="1" s="1"/>
  <c r="AZ22" i="1"/>
  <c r="BA22" i="1" s="1"/>
  <c r="BB22" i="1" s="1"/>
  <c r="AY22" i="1"/>
  <c r="AX22" i="1"/>
  <c r="N22" i="1" s="1"/>
  <c r="AV22" i="1"/>
  <c r="AQ22" i="1"/>
  <c r="AT22" i="1" s="1"/>
  <c r="AP22" i="1"/>
  <c r="AS22" i="1" s="1"/>
  <c r="AO22" i="1"/>
  <c r="AR22" i="1" s="1"/>
  <c r="AK22" i="1"/>
  <c r="AJ22" i="1"/>
  <c r="AI22" i="1"/>
  <c r="AH22" i="1"/>
  <c r="AG22" i="1"/>
  <c r="V22" i="1"/>
  <c r="CK22" i="1" s="1"/>
  <c r="O22" i="1"/>
  <c r="K22" i="1"/>
  <c r="J22" i="1"/>
  <c r="E22" i="1"/>
  <c r="A22" i="1"/>
  <c r="AW22" i="1" s="1"/>
  <c r="CH21" i="1"/>
  <c r="CF21" i="1"/>
  <c r="CE21" i="1"/>
  <c r="CC21" i="1"/>
  <c r="CA21" i="1"/>
  <c r="BY21" i="1"/>
  <c r="BW21" i="1" s="1"/>
  <c r="BM21" i="1"/>
  <c r="CG21" i="1" s="1"/>
  <c r="BK21" i="1"/>
  <c r="BG21" i="1"/>
  <c r="BF21" i="1"/>
  <c r="BE21" i="1"/>
  <c r="BD21" i="1"/>
  <c r="CI21" i="1" s="1"/>
  <c r="AZ21" i="1"/>
  <c r="BA21" i="1" s="1"/>
  <c r="BB21" i="1" s="1"/>
  <c r="AY21" i="1"/>
  <c r="AX21" i="1"/>
  <c r="N21" i="1" s="1"/>
  <c r="AV21" i="1"/>
  <c r="AQ21" i="1"/>
  <c r="AT21" i="1" s="1"/>
  <c r="AP21" i="1"/>
  <c r="AS21" i="1" s="1"/>
  <c r="AO21" i="1"/>
  <c r="AR21" i="1" s="1"/>
  <c r="AK21" i="1"/>
  <c r="AJ21" i="1"/>
  <c r="AI21" i="1"/>
  <c r="AH21" i="1"/>
  <c r="AG21" i="1"/>
  <c r="V21" i="1"/>
  <c r="CK21" i="1" s="1"/>
  <c r="O21" i="1"/>
  <c r="K21" i="1"/>
  <c r="J21" i="1"/>
  <c r="E21" i="1"/>
  <c r="A21" i="1"/>
  <c r="AW21" i="1" s="1"/>
  <c r="CH20" i="1"/>
  <c r="CF20" i="1"/>
  <c r="CE20" i="1"/>
  <c r="CC20" i="1"/>
  <c r="CA20" i="1"/>
  <c r="BY20" i="1"/>
  <c r="BW20" i="1" s="1"/>
  <c r="BM20" i="1"/>
  <c r="CG20" i="1" s="1"/>
  <c r="BK20" i="1"/>
  <c r="BG20" i="1"/>
  <c r="BF20" i="1"/>
  <c r="BE20" i="1"/>
  <c r="BD20" i="1"/>
  <c r="CI20" i="1" s="1"/>
  <c r="AZ20" i="1"/>
  <c r="BA20" i="1" s="1"/>
  <c r="BB20" i="1" s="1"/>
  <c r="AY20" i="1"/>
  <c r="AX20" i="1"/>
  <c r="N20" i="1" s="1"/>
  <c r="AV20" i="1"/>
  <c r="AQ20" i="1"/>
  <c r="AT20" i="1" s="1"/>
  <c r="AP20" i="1"/>
  <c r="AS20" i="1" s="1"/>
  <c r="AO20" i="1"/>
  <c r="AR20" i="1" s="1"/>
  <c r="AK20" i="1"/>
  <c r="AJ20" i="1"/>
  <c r="AI20" i="1"/>
  <c r="AH20" i="1"/>
  <c r="AG20" i="1"/>
  <c r="V20" i="1"/>
  <c r="CK20" i="1" s="1"/>
  <c r="O20" i="1"/>
  <c r="K20" i="1"/>
  <c r="J20" i="1"/>
  <c r="E20" i="1"/>
  <c r="A20" i="1"/>
  <c r="AW20" i="1" s="1"/>
  <c r="CH19" i="1"/>
  <c r="CF19" i="1"/>
  <c r="CE19" i="1"/>
  <c r="CC19" i="1"/>
  <c r="CA19" i="1"/>
  <c r="BY19" i="1"/>
  <c r="BW19" i="1" s="1"/>
  <c r="BM19" i="1"/>
  <c r="CG19" i="1" s="1"/>
  <c r="BK19" i="1"/>
  <c r="BG19" i="1"/>
  <c r="BF19" i="1"/>
  <c r="BE19" i="1"/>
  <c r="BD19" i="1"/>
  <c r="CI19" i="1" s="1"/>
  <c r="AZ19" i="1"/>
  <c r="BA19" i="1" s="1"/>
  <c r="BB19" i="1" s="1"/>
  <c r="AY19" i="1"/>
  <c r="AX19" i="1"/>
  <c r="N19" i="1" s="1"/>
  <c r="AV19" i="1"/>
  <c r="AQ19" i="1"/>
  <c r="AT19" i="1" s="1"/>
  <c r="AP19" i="1"/>
  <c r="AS19" i="1" s="1"/>
  <c r="AO19" i="1"/>
  <c r="AR19" i="1" s="1"/>
  <c r="AK19" i="1"/>
  <c r="AJ19" i="1"/>
  <c r="AI19" i="1"/>
  <c r="AH19" i="1"/>
  <c r="AG19" i="1"/>
  <c r="V19" i="1"/>
  <c r="CK19" i="1" s="1"/>
  <c r="O19" i="1"/>
  <c r="K19" i="1"/>
  <c r="J19" i="1"/>
  <c r="E19" i="1"/>
  <c r="A19" i="1"/>
  <c r="AW19" i="1" s="1"/>
  <c r="CH18" i="1"/>
  <c r="CF18" i="1"/>
  <c r="CE18" i="1"/>
  <c r="CC18" i="1"/>
  <c r="CA18" i="1"/>
  <c r="BY18" i="1"/>
  <c r="BW18" i="1" s="1"/>
  <c r="BM18" i="1"/>
  <c r="BK18" i="1"/>
  <c r="BG18" i="1"/>
  <c r="BF18" i="1"/>
  <c r="BE18" i="1"/>
  <c r="BD18" i="1"/>
  <c r="CI18" i="1" s="1"/>
  <c r="AZ18" i="1"/>
  <c r="BA18" i="1" s="1"/>
  <c r="BB18" i="1" s="1"/>
  <c r="AY18" i="1"/>
  <c r="AX18" i="1"/>
  <c r="N18" i="1" s="1"/>
  <c r="AV18" i="1"/>
  <c r="AQ18" i="1"/>
  <c r="AT18" i="1" s="1"/>
  <c r="AP18" i="1"/>
  <c r="AS18" i="1" s="1"/>
  <c r="AO18" i="1"/>
  <c r="AR18" i="1" s="1"/>
  <c r="AK18" i="1"/>
  <c r="AJ18" i="1"/>
  <c r="AI18" i="1"/>
  <c r="AH18" i="1"/>
  <c r="AG18" i="1"/>
  <c r="V18" i="1"/>
  <c r="CK18" i="1" s="1"/>
  <c r="O18" i="1"/>
  <c r="K18" i="1"/>
  <c r="J18" i="1"/>
  <c r="E18" i="1"/>
  <c r="A18" i="1"/>
  <c r="AW18" i="1" s="1"/>
  <c r="CH17" i="1"/>
  <c r="CF17" i="1"/>
  <c r="CE17" i="1"/>
  <c r="CC17" i="1"/>
  <c r="CA17" i="1"/>
  <c r="BY17" i="1"/>
  <c r="BW17" i="1" s="1"/>
  <c r="BM17" i="1"/>
  <c r="CG17" i="1" s="1"/>
  <c r="BK17" i="1"/>
  <c r="BG17" i="1"/>
  <c r="BF17" i="1"/>
  <c r="BE17" i="1"/>
  <c r="BD17" i="1"/>
  <c r="CI17" i="1" s="1"/>
  <c r="AZ17" i="1"/>
  <c r="BA17" i="1" s="1"/>
  <c r="BB17" i="1" s="1"/>
  <c r="AY17" i="1"/>
  <c r="AX17" i="1"/>
  <c r="N17" i="1" s="1"/>
  <c r="AV17" i="1"/>
  <c r="AQ17" i="1"/>
  <c r="AT17" i="1" s="1"/>
  <c r="AP17" i="1"/>
  <c r="AS17" i="1" s="1"/>
  <c r="AO17" i="1"/>
  <c r="AR17" i="1" s="1"/>
  <c r="AK17" i="1"/>
  <c r="AJ17" i="1"/>
  <c r="AI17" i="1"/>
  <c r="AH17" i="1"/>
  <c r="AG17" i="1"/>
  <c r="V17" i="1"/>
  <c r="CK17" i="1" s="1"/>
  <c r="O17" i="1"/>
  <c r="K17" i="1"/>
  <c r="J17" i="1"/>
  <c r="E17" i="1"/>
  <c r="A17" i="1"/>
  <c r="AW17" i="1" s="1"/>
  <c r="CH16" i="1"/>
  <c r="CF16" i="1"/>
  <c r="CE16" i="1"/>
  <c r="CC16" i="1"/>
  <c r="CA16" i="1"/>
  <c r="BY16" i="1"/>
  <c r="BW16" i="1" s="1"/>
  <c r="BM16" i="1"/>
  <c r="BK16" i="1"/>
  <c r="BG16" i="1"/>
  <c r="BF16" i="1"/>
  <c r="BE16" i="1"/>
  <c r="BD16" i="1"/>
  <c r="CI16" i="1" s="1"/>
  <c r="AZ16" i="1"/>
  <c r="BA16" i="1" s="1"/>
  <c r="BB16" i="1" s="1"/>
  <c r="AY16" i="1"/>
  <c r="AX16" i="1"/>
  <c r="N16" i="1" s="1"/>
  <c r="AV16" i="1"/>
  <c r="AQ16" i="1"/>
  <c r="AT16" i="1" s="1"/>
  <c r="AP16" i="1"/>
  <c r="AS16" i="1" s="1"/>
  <c r="AO16" i="1"/>
  <c r="AR16" i="1" s="1"/>
  <c r="AK16" i="1"/>
  <c r="AJ16" i="1"/>
  <c r="AI16" i="1"/>
  <c r="AH16" i="1"/>
  <c r="AG16" i="1"/>
  <c r="V16" i="1"/>
  <c r="CK16" i="1" s="1"/>
  <c r="O16" i="1"/>
  <c r="K16" i="1"/>
  <c r="J16" i="1"/>
  <c r="E16" i="1"/>
  <c r="A16" i="1"/>
  <c r="AW16" i="1" s="1"/>
  <c r="CH15" i="1"/>
  <c r="CF15" i="1"/>
  <c r="CE15" i="1"/>
  <c r="CC15" i="1"/>
  <c r="CA15" i="1"/>
  <c r="BY15" i="1"/>
  <c r="BW15" i="1" s="1"/>
  <c r="BM15" i="1"/>
  <c r="BK15" i="1"/>
  <c r="BG15" i="1"/>
  <c r="BF15" i="1"/>
  <c r="BE15" i="1"/>
  <c r="BD15" i="1"/>
  <c r="CI15" i="1" s="1"/>
  <c r="AZ15" i="1"/>
  <c r="BA15" i="1" s="1"/>
  <c r="BB15" i="1" s="1"/>
  <c r="AY15" i="1"/>
  <c r="AX15" i="1"/>
  <c r="N15" i="1" s="1"/>
  <c r="AV15" i="1"/>
  <c r="AQ15" i="1"/>
  <c r="AT15" i="1" s="1"/>
  <c r="AP15" i="1"/>
  <c r="AS15" i="1" s="1"/>
  <c r="AO15" i="1"/>
  <c r="AR15" i="1" s="1"/>
  <c r="AK15" i="1"/>
  <c r="AJ15" i="1"/>
  <c r="AI15" i="1"/>
  <c r="AH15" i="1"/>
  <c r="AG15" i="1"/>
  <c r="V15" i="1"/>
  <c r="CK15" i="1" s="1"/>
  <c r="O15" i="1"/>
  <c r="K15" i="1"/>
  <c r="J15" i="1"/>
  <c r="E15" i="1"/>
  <c r="A15" i="1"/>
  <c r="AW15" i="1" s="1"/>
  <c r="CH14" i="1"/>
  <c r="CF14" i="1"/>
  <c r="CE14" i="1"/>
  <c r="CC14" i="1"/>
  <c r="CA14" i="1"/>
  <c r="BY14" i="1"/>
  <c r="BW14" i="1" s="1"/>
  <c r="BM14" i="1"/>
  <c r="CG14" i="1" s="1"/>
  <c r="BK14" i="1"/>
  <c r="BG14" i="1"/>
  <c r="BF14" i="1"/>
  <c r="BE14" i="1"/>
  <c r="BD14" i="1"/>
  <c r="CI14" i="1" s="1"/>
  <c r="AZ14" i="1"/>
  <c r="BA14" i="1" s="1"/>
  <c r="BB14" i="1" s="1"/>
  <c r="AY14" i="1"/>
  <c r="AV14" i="1"/>
  <c r="AQ14" i="1"/>
  <c r="AT14" i="1" s="1"/>
  <c r="AP14" i="1"/>
  <c r="AS14" i="1" s="1"/>
  <c r="AO14" i="1"/>
  <c r="AR14" i="1" s="1"/>
  <c r="AK14" i="1"/>
  <c r="AJ14" i="1"/>
  <c r="AI14" i="1"/>
  <c r="AH14" i="1"/>
  <c r="AG14" i="1"/>
  <c r="V14" i="1"/>
  <c r="CK14" i="1" s="1"/>
  <c r="O14" i="1"/>
  <c r="K14" i="1"/>
  <c r="J14" i="1"/>
  <c r="A14" i="1"/>
  <c r="AX14" i="1" s="1"/>
  <c r="N14" i="1" s="1"/>
  <c r="CH13" i="1"/>
  <c r="CE13" i="1"/>
  <c r="CF13" i="1" s="1"/>
  <c r="CC13" i="1"/>
  <c r="CA13" i="1"/>
  <c r="BY13" i="1"/>
  <c r="BW13" i="1"/>
  <c r="BM13" i="1"/>
  <c r="BK13" i="1"/>
  <c r="BG13" i="1"/>
  <c r="BF13" i="1"/>
  <c r="BE13" i="1"/>
  <c r="BB13" i="1"/>
  <c r="BA13" i="1"/>
  <c r="AZ13" i="1"/>
  <c r="AY13" i="1"/>
  <c r="AV13" i="1"/>
  <c r="AQ13" i="1"/>
  <c r="AT13" i="1" s="1"/>
  <c r="AP13" i="1"/>
  <c r="AS13" i="1" s="1"/>
  <c r="AO13" i="1"/>
  <c r="AR13" i="1" s="1"/>
  <c r="AK13" i="1"/>
  <c r="AJ13" i="1"/>
  <c r="AI13" i="1"/>
  <c r="AH13" i="1"/>
  <c r="AG13" i="1"/>
  <c r="V13" i="1"/>
  <c r="CK13" i="1" s="1"/>
  <c r="O13" i="1"/>
  <c r="K13" i="1"/>
  <c r="J13" i="1"/>
  <c r="A13" i="1"/>
  <c r="AW13" i="1" s="1"/>
  <c r="CH12" i="1"/>
  <c r="CC12" i="1"/>
  <c r="CE12" i="1" s="1"/>
  <c r="CA12" i="1"/>
  <c r="CF12" i="1" s="1"/>
  <c r="BY12" i="1"/>
  <c r="BM12" i="1"/>
  <c r="BK12" i="1"/>
  <c r="BG12" i="1"/>
  <c r="BF12" i="1"/>
  <c r="BE12" i="1"/>
  <c r="BA12" i="1"/>
  <c r="BB12" i="1" s="1"/>
  <c r="AZ12" i="1"/>
  <c r="AY12" i="1"/>
  <c r="AW12" i="1"/>
  <c r="AV12" i="1"/>
  <c r="AQ12" i="1"/>
  <c r="AT12" i="1" s="1"/>
  <c r="AP12" i="1"/>
  <c r="AS12" i="1" s="1"/>
  <c r="AO12" i="1"/>
  <c r="AR12" i="1" s="1"/>
  <c r="AK12" i="1"/>
  <c r="AJ12" i="1"/>
  <c r="AI12" i="1"/>
  <c r="AH12" i="1"/>
  <c r="AG12" i="1"/>
  <c r="V12" i="1"/>
  <c r="CK12" i="1" s="1"/>
  <c r="O12" i="1"/>
  <c r="K12" i="1"/>
  <c r="J12" i="1"/>
  <c r="A12" i="1"/>
  <c r="BD12" i="1" s="1"/>
  <c r="CH11" i="1"/>
  <c r="CC11" i="1"/>
  <c r="CE11" i="1" s="1"/>
  <c r="CA11" i="1"/>
  <c r="BY11" i="1"/>
  <c r="BM11" i="1"/>
  <c r="BK11" i="1"/>
  <c r="BG11" i="1"/>
  <c r="BF11" i="1"/>
  <c r="BE11" i="1"/>
  <c r="BD11" i="1"/>
  <c r="CI11" i="1" s="1"/>
  <c r="AZ11" i="1"/>
  <c r="BA11" i="1" s="1"/>
  <c r="BB11" i="1" s="1"/>
  <c r="AY11" i="1"/>
  <c r="AW11" i="1"/>
  <c r="AV11" i="1"/>
  <c r="AQ11" i="1"/>
  <c r="AT11" i="1" s="1"/>
  <c r="AP11" i="1"/>
  <c r="AS11" i="1" s="1"/>
  <c r="AO11" i="1"/>
  <c r="AR11" i="1" s="1"/>
  <c r="AK11" i="1"/>
  <c r="AJ11" i="1"/>
  <c r="AI11" i="1"/>
  <c r="AH11" i="1"/>
  <c r="AG11" i="1"/>
  <c r="V11" i="1"/>
  <c r="CK11" i="1" s="1"/>
  <c r="O11" i="1"/>
  <c r="K11" i="1"/>
  <c r="J11" i="1"/>
  <c r="A11" i="1"/>
  <c r="AX11" i="1" s="1"/>
  <c r="N11" i="1" s="1"/>
  <c r="CH10" i="1"/>
  <c r="CC10" i="1"/>
  <c r="CE10" i="1" s="1"/>
  <c r="CA10" i="1"/>
  <c r="BY10" i="1"/>
  <c r="BW10" i="1" s="1"/>
  <c r="BM10" i="1"/>
  <c r="BK10" i="1"/>
  <c r="BG10" i="1"/>
  <c r="BF10" i="1"/>
  <c r="BE10" i="1"/>
  <c r="BD10" i="1"/>
  <c r="CI10" i="1" s="1"/>
  <c r="AZ10" i="1"/>
  <c r="AY10" i="1"/>
  <c r="AY170" i="1" s="1"/>
  <c r="AY8" i="1" s="1"/>
  <c r="AV10" i="1"/>
  <c r="AQ10" i="1"/>
  <c r="AT10" i="1" s="1"/>
  <c r="AP10" i="1"/>
  <c r="AS10" i="1" s="1"/>
  <c r="AO10" i="1"/>
  <c r="AR10" i="1" s="1"/>
  <c r="AK10" i="1"/>
  <c r="AJ10" i="1"/>
  <c r="AI10" i="1"/>
  <c r="AH10" i="1"/>
  <c r="AG10" i="1"/>
  <c r="V10" i="1"/>
  <c r="CK10" i="1" s="1"/>
  <c r="O10" i="1"/>
  <c r="K10" i="1"/>
  <c r="J10" i="1"/>
  <c r="A10" i="1"/>
  <c r="AX10" i="1" s="1"/>
  <c r="N10" i="1" s="1"/>
  <c r="CH8" i="1"/>
  <c r="CB8" i="1"/>
  <c r="BC8" i="1"/>
  <c r="BX7" i="1"/>
  <c r="CB7" i="1" s="1"/>
  <c r="BP7" i="1"/>
  <c r="CA6" i="1"/>
  <c r="CE6" i="1" s="1"/>
  <c r="BW3" i="1"/>
  <c r="P103" i="1" l="1"/>
  <c r="P90" i="1"/>
  <c r="P92" i="1"/>
  <c r="P160" i="1"/>
  <c r="P165" i="1"/>
  <c r="P125" i="1"/>
  <c r="P79" i="1"/>
  <c r="P168" i="1"/>
  <c r="P127" i="1"/>
  <c r="P135" i="1"/>
  <c r="P31" i="1"/>
  <c r="P94" i="1"/>
  <c r="P134" i="1"/>
  <c r="P162" i="1"/>
  <c r="P87" i="1"/>
  <c r="P33" i="1"/>
  <c r="P35" i="1"/>
  <c r="P39" i="1"/>
  <c r="P164" i="1"/>
  <c r="C2" i="11"/>
  <c r="C2" i="9"/>
  <c r="C2" i="7"/>
  <c r="P166" i="1"/>
  <c r="P128" i="1"/>
  <c r="P136" i="1"/>
  <c r="P142" i="1"/>
  <c r="P41" i="1"/>
  <c r="P43" i="1"/>
  <c r="P53" i="1"/>
  <c r="P55" i="1"/>
  <c r="CJ86" i="1"/>
  <c r="P145" i="1"/>
  <c r="P29" i="1"/>
  <c r="P45" i="1"/>
  <c r="P98" i="1"/>
  <c r="P110" i="1"/>
  <c r="P114" i="1"/>
  <c r="P116" i="1"/>
  <c r="P118" i="1"/>
  <c r="P126" i="1"/>
  <c r="P156" i="1"/>
  <c r="P113" i="1"/>
  <c r="P37" i="1"/>
  <c r="P57" i="1"/>
  <c r="P104" i="1"/>
  <c r="P106" i="1"/>
  <c r="P108" i="1"/>
  <c r="P122" i="1"/>
  <c r="CF10" i="1"/>
  <c r="CG10" i="1" s="1"/>
  <c r="CJ18" i="1"/>
  <c r="P18" i="1"/>
  <c r="P22" i="1"/>
  <c r="CJ22" i="1"/>
  <c r="BS27" i="1"/>
  <c r="BR27" i="1"/>
  <c r="BT27" i="1"/>
  <c r="CJ17" i="1"/>
  <c r="P17" i="1"/>
  <c r="CJ21" i="1"/>
  <c r="P21" i="1"/>
  <c r="CJ10" i="1"/>
  <c r="P10" i="1"/>
  <c r="CJ11" i="1"/>
  <c r="P11" i="1"/>
  <c r="CI12" i="1"/>
  <c r="BV12" i="1"/>
  <c r="BO12" i="1"/>
  <c r="CG12" i="1"/>
  <c r="CJ14" i="1"/>
  <c r="P14" i="1"/>
  <c r="CJ16" i="1"/>
  <c r="P16" i="1"/>
  <c r="CJ20" i="1"/>
  <c r="P20" i="1"/>
  <c r="BV24" i="1"/>
  <c r="BO24" i="1"/>
  <c r="CI24" i="1"/>
  <c r="CF11" i="1"/>
  <c r="CG11" i="1" s="1"/>
  <c r="CG13" i="1"/>
  <c r="P15" i="1"/>
  <c r="CJ15" i="1"/>
  <c r="CJ19" i="1"/>
  <c r="P19" i="1"/>
  <c r="P23" i="1"/>
  <c r="CJ23" i="1"/>
  <c r="CJ24" i="1"/>
  <c r="P24" i="1"/>
  <c r="BV40" i="1"/>
  <c r="BO40" i="1"/>
  <c r="BS45" i="1"/>
  <c r="BR45" i="1"/>
  <c r="P48" i="1"/>
  <c r="BV48" i="1"/>
  <c r="BO48" i="1"/>
  <c r="BS53" i="1"/>
  <c r="BR53" i="1"/>
  <c r="BV56" i="1"/>
  <c r="BO56" i="1"/>
  <c r="BV64" i="1"/>
  <c r="BO64" i="1"/>
  <c r="CJ80" i="1"/>
  <c r="P80" i="1"/>
  <c r="CJ96" i="1"/>
  <c r="CI98" i="1"/>
  <c r="BO98" i="1"/>
  <c r="BT102" i="1"/>
  <c r="CI122" i="1"/>
  <c r="BV122" i="1"/>
  <c r="BO122" i="1"/>
  <c r="CG122" i="1"/>
  <c r="BT122" i="1"/>
  <c r="P150" i="1"/>
  <c r="CJ150" i="1"/>
  <c r="BS156" i="1"/>
  <c r="BR156" i="1"/>
  <c r="BS29" i="1"/>
  <c r="BR29" i="1"/>
  <c r="BS33" i="1"/>
  <c r="BR33" i="1"/>
  <c r="BS41" i="1"/>
  <c r="BR41" i="1"/>
  <c r="P56" i="1"/>
  <c r="P60" i="1"/>
  <c r="BV60" i="1"/>
  <c r="BO60" i="1"/>
  <c r="BV11" i="1"/>
  <c r="BW12" i="1"/>
  <c r="CG15" i="1"/>
  <c r="CG16" i="1"/>
  <c r="CG18" i="1"/>
  <c r="BW24" i="1"/>
  <c r="BO25" i="1"/>
  <c r="BW25" i="1"/>
  <c r="CJ27" i="1"/>
  <c r="AX28" i="1"/>
  <c r="N28" i="1" s="1"/>
  <c r="CJ28" i="1" s="1"/>
  <c r="BD28" i="1"/>
  <c r="BT29" i="1"/>
  <c r="CE29" i="1"/>
  <c r="BW29" i="1"/>
  <c r="CG32" i="1"/>
  <c r="BT33" i="1"/>
  <c r="CE33" i="1"/>
  <c r="BW33" i="1"/>
  <c r="CG36" i="1"/>
  <c r="CE37" i="1"/>
  <c r="CF37" i="1" s="1"/>
  <c r="CG37" i="1" s="1"/>
  <c r="BW37" i="1"/>
  <c r="CG40" i="1"/>
  <c r="BT41" i="1"/>
  <c r="CE41" i="1"/>
  <c r="BW41" i="1"/>
  <c r="CG44" i="1"/>
  <c r="BT45" i="1"/>
  <c r="CE45" i="1"/>
  <c r="CF45" i="1" s="1"/>
  <c r="CG45" i="1" s="1"/>
  <c r="BW45" i="1"/>
  <c r="CG48" i="1"/>
  <c r="CE49" i="1"/>
  <c r="BW49" i="1"/>
  <c r="CG52" i="1"/>
  <c r="BT53" i="1"/>
  <c r="CE53" i="1"/>
  <c r="BW53" i="1"/>
  <c r="CG56" i="1"/>
  <c r="CE57" i="1"/>
  <c r="CF57" i="1" s="1"/>
  <c r="CG57" i="1" s="1"/>
  <c r="BW57" i="1"/>
  <c r="CG60" i="1"/>
  <c r="CE61" i="1"/>
  <c r="CF61" i="1" s="1"/>
  <c r="CG61" i="1" s="1"/>
  <c r="BW61" i="1"/>
  <c r="CG64" i="1"/>
  <c r="CI65" i="1"/>
  <c r="BV65" i="1"/>
  <c r="BO65" i="1"/>
  <c r="CJ73" i="1"/>
  <c r="P73" i="1"/>
  <c r="AX75" i="1"/>
  <c r="N75" i="1" s="1"/>
  <c r="AW75" i="1"/>
  <c r="P76" i="1"/>
  <c r="BS77" i="1"/>
  <c r="BR77" i="1"/>
  <c r="CG77" i="1"/>
  <c r="CE77" i="1"/>
  <c r="CF77" i="1" s="1"/>
  <c r="BW77" i="1"/>
  <c r="P78" i="1"/>
  <c r="CG78" i="1"/>
  <c r="CE78" i="1"/>
  <c r="CF78" i="1" s="1"/>
  <c r="BW78" i="1"/>
  <c r="CI79" i="1"/>
  <c r="BV79" i="1"/>
  <c r="CI86" i="1"/>
  <c r="BO86" i="1"/>
  <c r="BV86" i="1"/>
  <c r="CI88" i="1"/>
  <c r="BV88" i="1"/>
  <c r="BV89" i="1"/>
  <c r="BO89" i="1"/>
  <c r="CI89" i="1"/>
  <c r="BS90" i="1"/>
  <c r="BR90" i="1"/>
  <c r="BT90" i="1"/>
  <c r="CK91" i="1"/>
  <c r="CK170" i="1" s="1"/>
  <c r="CJ91" i="1"/>
  <c r="BS94" i="1"/>
  <c r="BR94" i="1"/>
  <c r="CE98" i="1"/>
  <c r="BW98" i="1"/>
  <c r="CJ102" i="1"/>
  <c r="CG103" i="1"/>
  <c r="CI104" i="1"/>
  <c r="BV104" i="1"/>
  <c r="BV105" i="1"/>
  <c r="BO105" i="1"/>
  <c r="CI105" i="1"/>
  <c r="BS106" i="1"/>
  <c r="BR106" i="1"/>
  <c r="BT106" i="1"/>
  <c r="AX13" i="1"/>
  <c r="N13" i="1" s="1"/>
  <c r="CJ13" i="1" s="1"/>
  <c r="BV25" i="1"/>
  <c r="CF33" i="1"/>
  <c r="CG33" i="1" s="1"/>
  <c r="P36" i="1"/>
  <c r="BS37" i="1"/>
  <c r="BR37" i="1"/>
  <c r="BV44" i="1"/>
  <c r="BO44" i="1"/>
  <c r="BS49" i="1"/>
  <c r="BR49" i="1"/>
  <c r="BV52" i="1"/>
  <c r="BO52" i="1"/>
  <c r="BS61" i="1"/>
  <c r="BR61" i="1"/>
  <c r="CI78" i="1"/>
  <c r="BO78" i="1"/>
  <c r="BV78" i="1"/>
  <c r="BS79" i="1"/>
  <c r="BR79" i="1"/>
  <c r="AZ170" i="1"/>
  <c r="AZ8" i="1" s="1"/>
  <c r="F7" i="1" s="1"/>
  <c r="BO11" i="1"/>
  <c r="BT11" i="1" s="1"/>
  <c r="AX12" i="1"/>
  <c r="N12" i="1" s="1"/>
  <c r="CJ12" i="1" s="1"/>
  <c r="BD13" i="1"/>
  <c r="AW10" i="1"/>
  <c r="BA10" i="1"/>
  <c r="BO10" i="1"/>
  <c r="BT10" i="1" s="1"/>
  <c r="BV10" i="1"/>
  <c r="CH170" i="1"/>
  <c r="BW11" i="1"/>
  <c r="AW14" i="1"/>
  <c r="BO14" i="1"/>
  <c r="BV14" i="1"/>
  <c r="BO15" i="1"/>
  <c r="BV15" i="1"/>
  <c r="BO16" i="1"/>
  <c r="BV16" i="1"/>
  <c r="BO17" i="1"/>
  <c r="BV17" i="1"/>
  <c r="BO18" i="1"/>
  <c r="BV18" i="1"/>
  <c r="BO19" i="1"/>
  <c r="BT19" i="1" s="1"/>
  <c r="BV19" i="1"/>
  <c r="BO20" i="1"/>
  <c r="BV20" i="1"/>
  <c r="BO21" i="1"/>
  <c r="BV21" i="1"/>
  <c r="BO22" i="1"/>
  <c r="BV22" i="1"/>
  <c r="BO23" i="1"/>
  <c r="BT23" i="1" s="1"/>
  <c r="BV23" i="1"/>
  <c r="AW25" i="1"/>
  <c r="CG26" i="1"/>
  <c r="BV27" i="1"/>
  <c r="CI27" i="1"/>
  <c r="BV29" i="1"/>
  <c r="AX30" i="1"/>
  <c r="N30" i="1" s="1"/>
  <c r="CJ30" i="1" s="1"/>
  <c r="BD30" i="1"/>
  <c r="BO31" i="1"/>
  <c r="BT31" i="1" s="1"/>
  <c r="BV33" i="1"/>
  <c r="P34" i="1"/>
  <c r="AX34" i="1"/>
  <c r="N34" i="1" s="1"/>
  <c r="CJ34" i="1" s="1"/>
  <c r="BD34" i="1"/>
  <c r="BO35" i="1"/>
  <c r="BT35" i="1" s="1"/>
  <c r="BV37" i="1"/>
  <c r="AX38" i="1"/>
  <c r="N38" i="1" s="1"/>
  <c r="CJ38" i="1" s="1"/>
  <c r="BD38" i="1"/>
  <c r="BO39" i="1"/>
  <c r="BT39" i="1" s="1"/>
  <c r="BV41" i="1"/>
  <c r="AX42" i="1"/>
  <c r="N42" i="1" s="1"/>
  <c r="CJ42" i="1" s="1"/>
  <c r="BD42" i="1"/>
  <c r="BO43" i="1"/>
  <c r="BV45" i="1"/>
  <c r="AX46" i="1"/>
  <c r="N46" i="1" s="1"/>
  <c r="CJ46" i="1" s="1"/>
  <c r="BD46" i="1"/>
  <c r="BO47" i="1"/>
  <c r="BT47" i="1" s="1"/>
  <c r="BV49" i="1"/>
  <c r="P50" i="1"/>
  <c r="AX50" i="1"/>
  <c r="N50" i="1" s="1"/>
  <c r="CJ50" i="1" s="1"/>
  <c r="BD50" i="1"/>
  <c r="BO51" i="1"/>
  <c r="BV53" i="1"/>
  <c r="AX54" i="1"/>
  <c r="N54" i="1" s="1"/>
  <c r="CJ54" i="1" s="1"/>
  <c r="BD54" i="1"/>
  <c r="BS55" i="1"/>
  <c r="BR55" i="1"/>
  <c r="BV57" i="1"/>
  <c r="AX58" i="1"/>
  <c r="N58" i="1" s="1"/>
  <c r="CJ58" i="1" s="1"/>
  <c r="BD58" i="1"/>
  <c r="BS59" i="1"/>
  <c r="BR59" i="1"/>
  <c r="BV61" i="1"/>
  <c r="AX62" i="1"/>
  <c r="N62" i="1" s="1"/>
  <c r="CJ62" i="1" s="1"/>
  <c r="BD62" i="1"/>
  <c r="BS63" i="1"/>
  <c r="BR63" i="1"/>
  <c r="BT65" i="1"/>
  <c r="CI67" i="1"/>
  <c r="BV67" i="1"/>
  <c r="BO67" i="1"/>
  <c r="BT67" i="1" s="1"/>
  <c r="CG68" i="1"/>
  <c r="AX74" i="1"/>
  <c r="N74" i="1" s="1"/>
  <c r="CJ74" i="1" s="1"/>
  <c r="BD74" i="1"/>
  <c r="AW74" i="1"/>
  <c r="BD75" i="1"/>
  <c r="BV77" i="1"/>
  <c r="CJ81" i="1"/>
  <c r="P81" i="1"/>
  <c r="AX83" i="1"/>
  <c r="N83" i="1" s="1"/>
  <c r="AW83" i="1"/>
  <c r="P84" i="1"/>
  <c r="BS85" i="1"/>
  <c r="BR85" i="1"/>
  <c r="CE85" i="1"/>
  <c r="CF85" i="1" s="1"/>
  <c r="CG85" i="1" s="1"/>
  <c r="BW85" i="1"/>
  <c r="CG86" i="1"/>
  <c r="CE86" i="1"/>
  <c r="CF86" i="1" s="1"/>
  <c r="BW86" i="1"/>
  <c r="CG87" i="1"/>
  <c r="BO88" i="1"/>
  <c r="BT94" i="1"/>
  <c r="BV98" i="1"/>
  <c r="BO104" i="1"/>
  <c r="BS108" i="1"/>
  <c r="BT108" i="1"/>
  <c r="BR108" i="1"/>
  <c r="CE110" i="1"/>
  <c r="BW110" i="1"/>
  <c r="CF29" i="1"/>
  <c r="CG29" i="1" s="1"/>
  <c r="P32" i="1"/>
  <c r="BV32" i="1"/>
  <c r="BO32" i="1"/>
  <c r="BV36" i="1"/>
  <c r="BO36" i="1"/>
  <c r="P40" i="1"/>
  <c r="CF41" i="1"/>
  <c r="CG41" i="1" s="1"/>
  <c r="P44" i="1"/>
  <c r="CF49" i="1"/>
  <c r="CG49" i="1" s="1"/>
  <c r="P52" i="1"/>
  <c r="CF53" i="1"/>
  <c r="CG53" i="1" s="1"/>
  <c r="BS57" i="1"/>
  <c r="BR57" i="1"/>
  <c r="P64" i="1"/>
  <c r="CI71" i="1"/>
  <c r="BV71" i="1"/>
  <c r="BO71" i="1"/>
  <c r="BT12" i="1"/>
  <c r="BT24" i="1"/>
  <c r="AX25" i="1"/>
  <c r="N25" i="1" s="1"/>
  <c r="CJ25" i="1" s="1"/>
  <c r="CF25" i="1"/>
  <c r="CG25" i="1" s="1"/>
  <c r="P26" i="1"/>
  <c r="BV26" i="1"/>
  <c r="BO26" i="1"/>
  <c r="CJ29" i="1"/>
  <c r="CE31" i="1"/>
  <c r="CF31" i="1" s="1"/>
  <c r="CG31" i="1" s="1"/>
  <c r="BW31" i="1"/>
  <c r="CI32" i="1"/>
  <c r="CE35" i="1"/>
  <c r="CF35" i="1" s="1"/>
  <c r="CG35" i="1" s="1"/>
  <c r="BW35" i="1"/>
  <c r="CI36" i="1"/>
  <c r="CE39" i="1"/>
  <c r="CF39" i="1" s="1"/>
  <c r="CG39" i="1" s="1"/>
  <c r="BW39" i="1"/>
  <c r="CI40" i="1"/>
  <c r="CE43" i="1"/>
  <c r="CF43" i="1" s="1"/>
  <c r="CG43" i="1" s="1"/>
  <c r="BW43" i="1"/>
  <c r="CI44" i="1"/>
  <c r="CE47" i="1"/>
  <c r="CF47" i="1" s="1"/>
  <c r="CG47" i="1" s="1"/>
  <c r="BW47" i="1"/>
  <c r="CI48" i="1"/>
  <c r="CE51" i="1"/>
  <c r="CF51" i="1" s="1"/>
  <c r="CG51" i="1" s="1"/>
  <c r="BW51" i="1"/>
  <c r="CI52" i="1"/>
  <c r="CG54" i="1"/>
  <c r="CE55" i="1"/>
  <c r="CF55" i="1" s="1"/>
  <c r="CG55" i="1" s="1"/>
  <c r="BW55" i="1"/>
  <c r="CI56" i="1"/>
  <c r="CG58" i="1"/>
  <c r="CE59" i="1"/>
  <c r="CF59" i="1" s="1"/>
  <c r="CG59" i="1" s="1"/>
  <c r="BW59" i="1"/>
  <c r="CI60" i="1"/>
  <c r="CG62" i="1"/>
  <c r="CE63" i="1"/>
  <c r="CF63" i="1" s="1"/>
  <c r="CG63" i="1" s="1"/>
  <c r="BW63" i="1"/>
  <c r="CI64" i="1"/>
  <c r="CI69" i="1"/>
  <c r="BV69" i="1"/>
  <c r="BO69" i="1"/>
  <c r="BT69" i="1"/>
  <c r="CG70" i="1"/>
  <c r="CJ72" i="1"/>
  <c r="P72" i="1"/>
  <c r="CI77" i="1"/>
  <c r="AX82" i="1"/>
  <c r="N82" i="1" s="1"/>
  <c r="CJ82" i="1" s="1"/>
  <c r="BD82" i="1"/>
  <c r="AW82" i="1"/>
  <c r="BD83" i="1"/>
  <c r="BV85" i="1"/>
  <c r="P96" i="1"/>
  <c r="BV99" i="1"/>
  <c r="BO99" i="1"/>
  <c r="CI99" i="1"/>
  <c r="AW101" i="1"/>
  <c r="BD101" i="1"/>
  <c r="AX101" i="1"/>
  <c r="N101" i="1" s="1"/>
  <c r="CJ101" i="1" s="1"/>
  <c r="CG115" i="1"/>
  <c r="BV118" i="1"/>
  <c r="BO118" i="1"/>
  <c r="CI118" i="1"/>
  <c r="BD66" i="1"/>
  <c r="BD68" i="1"/>
  <c r="BD70" i="1"/>
  <c r="BD73" i="1"/>
  <c r="CG75" i="1"/>
  <c r="CE76" i="1"/>
  <c r="CF76" i="1" s="1"/>
  <c r="CG76" i="1" s="1"/>
  <c r="BW76" i="1"/>
  <c r="BD81" i="1"/>
  <c r="CG83" i="1"/>
  <c r="CE84" i="1"/>
  <c r="CF84" i="1" s="1"/>
  <c r="CG84" i="1" s="1"/>
  <c r="BW84" i="1"/>
  <c r="CF90" i="1"/>
  <c r="CJ92" i="1"/>
  <c r="BV94" i="1"/>
  <c r="BV95" i="1"/>
  <c r="BO95" i="1"/>
  <c r="CJ98" i="1"/>
  <c r="CG98" i="1"/>
  <c r="CG99" i="1"/>
  <c r="CI100" i="1"/>
  <c r="BV100" i="1"/>
  <c r="BO100" i="1"/>
  <c r="BS102" i="1"/>
  <c r="BR102" i="1"/>
  <c r="CF106" i="1"/>
  <c r="CG106" i="1" s="1"/>
  <c r="CI108" i="1"/>
  <c r="BV108" i="1"/>
  <c r="CG120" i="1"/>
  <c r="BT32" i="1"/>
  <c r="BT36" i="1"/>
  <c r="BT40" i="1"/>
  <c r="BT44" i="1"/>
  <c r="BT48" i="1"/>
  <c r="BT52" i="1"/>
  <c r="BT56" i="1"/>
  <c r="BT60" i="1"/>
  <c r="BT64" i="1"/>
  <c r="AX65" i="1"/>
  <c r="N65" i="1" s="1"/>
  <c r="CJ65" i="1" s="1"/>
  <c r="BW65" i="1"/>
  <c r="AX67" i="1"/>
  <c r="N67" i="1" s="1"/>
  <c r="CJ67" i="1" s="1"/>
  <c r="BW67" i="1"/>
  <c r="AX69" i="1"/>
  <c r="N69" i="1" s="1"/>
  <c r="CJ69" i="1" s="1"/>
  <c r="BW69" i="1"/>
  <c r="AX71" i="1"/>
  <c r="N71" i="1" s="1"/>
  <c r="CJ71" i="1" s="1"/>
  <c r="BW71" i="1"/>
  <c r="CG73" i="1"/>
  <c r="CE74" i="1"/>
  <c r="CF74" i="1" s="1"/>
  <c r="CG74" i="1" s="1"/>
  <c r="BW74" i="1"/>
  <c r="BW75" i="1"/>
  <c r="BV76" i="1"/>
  <c r="AX77" i="1"/>
  <c r="N77" i="1" s="1"/>
  <c r="CG81" i="1"/>
  <c r="CE82" i="1"/>
  <c r="CF82" i="1" s="1"/>
  <c r="CG82" i="1" s="1"/>
  <c r="BW82" i="1"/>
  <c r="BW83" i="1"/>
  <c r="BV84" i="1"/>
  <c r="AX85" i="1"/>
  <c r="N85" i="1" s="1"/>
  <c r="CJ88" i="1"/>
  <c r="BV91" i="1"/>
  <c r="BO91" i="1"/>
  <c r="CJ94" i="1"/>
  <c r="CG94" i="1"/>
  <c r="BW94" i="1"/>
  <c r="CG95" i="1"/>
  <c r="CI96" i="1"/>
  <c r="BV96" i="1"/>
  <c r="BO96" i="1"/>
  <c r="AX97" i="1"/>
  <c r="N97" i="1" s="1"/>
  <c r="CJ97" i="1" s="1"/>
  <c r="BD97" i="1"/>
  <c r="CF100" i="1"/>
  <c r="CG100" i="1" s="1"/>
  <c r="CF102" i="1"/>
  <c r="CG102" i="1" s="1"/>
  <c r="CJ104" i="1"/>
  <c r="BV107" i="1"/>
  <c r="BO107" i="1"/>
  <c r="AW109" i="1"/>
  <c r="BD109" i="1"/>
  <c r="AX109" i="1"/>
  <c r="N109" i="1" s="1"/>
  <c r="CJ109" i="1" s="1"/>
  <c r="BS110" i="1"/>
  <c r="BR110" i="1"/>
  <c r="CJ112" i="1"/>
  <c r="CG119" i="1"/>
  <c r="CJ120" i="1"/>
  <c r="CG133" i="1"/>
  <c r="CG135" i="1"/>
  <c r="AW72" i="1"/>
  <c r="BD72" i="1"/>
  <c r="CE72" i="1"/>
  <c r="CF72" i="1" s="1"/>
  <c r="CG72" i="1" s="1"/>
  <c r="BW72" i="1"/>
  <c r="BO76" i="1"/>
  <c r="CG79" i="1"/>
  <c r="AW80" i="1"/>
  <c r="BD80" i="1"/>
  <c r="CE80" i="1"/>
  <c r="CF80" i="1" s="1"/>
  <c r="CG80" i="1" s="1"/>
  <c r="BW80" i="1"/>
  <c r="BO84" i="1"/>
  <c r="BD87" i="1"/>
  <c r="CJ90" i="1"/>
  <c r="CG90" i="1"/>
  <c r="BW90" i="1"/>
  <c r="CG91" i="1"/>
  <c r="CI92" i="1"/>
  <c r="BV92" i="1"/>
  <c r="BO92" i="1"/>
  <c r="AX93" i="1"/>
  <c r="N93" i="1" s="1"/>
  <c r="CJ93" i="1" s="1"/>
  <c r="BD93" i="1"/>
  <c r="CF96" i="1"/>
  <c r="CG96" i="1" s="1"/>
  <c r="BT98" i="1"/>
  <c r="CF98" i="1"/>
  <c r="BT99" i="1"/>
  <c r="CJ100" i="1"/>
  <c r="P102" i="1"/>
  <c r="BV103" i="1"/>
  <c r="BO103" i="1"/>
  <c r="CJ106" i="1"/>
  <c r="BW106" i="1"/>
  <c r="CJ107" i="1"/>
  <c r="CG107" i="1"/>
  <c r="CJ110" i="1"/>
  <c r="BT110" i="1"/>
  <c r="CG110" i="1"/>
  <c r="BV114" i="1"/>
  <c r="BO114" i="1"/>
  <c r="CI114" i="1"/>
  <c r="CJ108" i="1"/>
  <c r="CF108" i="1"/>
  <c r="CG108" i="1" s="1"/>
  <c r="AW111" i="1"/>
  <c r="BD111" i="1"/>
  <c r="AX111" i="1"/>
  <c r="N111" i="1" s="1"/>
  <c r="CJ111" i="1" s="1"/>
  <c r="CJ114" i="1"/>
  <c r="BT114" i="1"/>
  <c r="CF114" i="1"/>
  <c r="CG114" i="1" s="1"/>
  <c r="BV116" i="1"/>
  <c r="BO116" i="1"/>
  <c r="CF119" i="1"/>
  <c r="CG125" i="1"/>
  <c r="CI136" i="1"/>
  <c r="BV136" i="1"/>
  <c r="BO136" i="1"/>
  <c r="BT136" i="1"/>
  <c r="CI138" i="1"/>
  <c r="BV138" i="1"/>
  <c r="BO138" i="1"/>
  <c r="CJ146" i="1"/>
  <c r="BT77" i="1"/>
  <c r="BT79" i="1"/>
  <c r="BT85" i="1"/>
  <c r="CG111" i="1"/>
  <c r="CJ113" i="1"/>
  <c r="CJ116" i="1"/>
  <c r="CF118" i="1"/>
  <c r="CG118" i="1" s="1"/>
  <c r="CJ127" i="1"/>
  <c r="CI128" i="1"/>
  <c r="BV128" i="1"/>
  <c r="BO128" i="1"/>
  <c r="CI130" i="1"/>
  <c r="BV130" i="1"/>
  <c r="BO130" i="1"/>
  <c r="P130" i="1"/>
  <c r="BT138" i="1"/>
  <c r="CF123" i="1"/>
  <c r="CG123" i="1" s="1"/>
  <c r="CI126" i="1"/>
  <c r="BV126" i="1"/>
  <c r="BO126" i="1"/>
  <c r="CG131" i="1"/>
  <c r="CF131" i="1"/>
  <c r="CI134" i="1"/>
  <c r="BV134" i="1"/>
  <c r="BO134" i="1"/>
  <c r="BT134" i="1" s="1"/>
  <c r="CI149" i="1"/>
  <c r="BV149" i="1"/>
  <c r="BO149" i="1"/>
  <c r="BV152" i="1"/>
  <c r="BO152" i="1"/>
  <c r="CI152" i="1"/>
  <c r="BV159" i="1"/>
  <c r="BO159" i="1"/>
  <c r="CI159" i="1"/>
  <c r="BT159" i="1"/>
  <c r="CG159" i="1"/>
  <c r="CF110" i="1"/>
  <c r="BV112" i="1"/>
  <c r="BO112" i="1"/>
  <c r="BT112" i="1" s="1"/>
  <c r="P112" i="1"/>
  <c r="CF116" i="1"/>
  <c r="CG116" i="1" s="1"/>
  <c r="CF117" i="1"/>
  <c r="CG117" i="1" s="1"/>
  <c r="CJ118" i="1"/>
  <c r="CJ119" i="1"/>
  <c r="CI120" i="1"/>
  <c r="BV120" i="1"/>
  <c r="BO120" i="1"/>
  <c r="P120" i="1"/>
  <c r="CJ121" i="1"/>
  <c r="CF121" i="1"/>
  <c r="CG121" i="1" s="1"/>
  <c r="CI124" i="1"/>
  <c r="BV124" i="1"/>
  <c r="BO124" i="1"/>
  <c r="P124" i="1"/>
  <c r="CJ129" i="1"/>
  <c r="CF129" i="1"/>
  <c r="CG129" i="1" s="1"/>
  <c r="CI132" i="1"/>
  <c r="BV132" i="1"/>
  <c r="BO132" i="1"/>
  <c r="P132" i="1"/>
  <c r="CJ137" i="1"/>
  <c r="CG137" i="1"/>
  <c r="CF137" i="1"/>
  <c r="CF138" i="1"/>
  <c r="CG138" i="1" s="1"/>
  <c r="BT143" i="1"/>
  <c r="CJ158" i="1"/>
  <c r="P158" i="1"/>
  <c r="BT158" i="1"/>
  <c r="CG158" i="1"/>
  <c r="BV144" i="1"/>
  <c r="BO144" i="1"/>
  <c r="CI144" i="1"/>
  <c r="CG146" i="1"/>
  <c r="BT151" i="1"/>
  <c r="BD113" i="1"/>
  <c r="BD115" i="1"/>
  <c r="BD117" i="1"/>
  <c r="BD119" i="1"/>
  <c r="BD121" i="1"/>
  <c r="BD123" i="1"/>
  <c r="BD125" i="1"/>
  <c r="BD127" i="1"/>
  <c r="BD129" i="1"/>
  <c r="BD131" i="1"/>
  <c r="BD133" i="1"/>
  <c r="BD135" i="1"/>
  <c r="BD137" i="1"/>
  <c r="BD139" i="1"/>
  <c r="BV141" i="1"/>
  <c r="BO141" i="1"/>
  <c r="CJ141" i="1"/>
  <c r="BV142" i="1"/>
  <c r="BO142" i="1"/>
  <c r="CJ144" i="1"/>
  <c r="CI147" i="1"/>
  <c r="BV147" i="1"/>
  <c r="BO147" i="1"/>
  <c r="BV148" i="1"/>
  <c r="BO148" i="1"/>
  <c r="P148" i="1"/>
  <c r="P152" i="1"/>
  <c r="CJ152" i="1"/>
  <c r="BS154" i="1"/>
  <c r="BR154" i="1"/>
  <c r="BV155" i="1"/>
  <c r="BO155" i="1"/>
  <c r="CI155" i="1"/>
  <c r="BV160" i="1"/>
  <c r="BO160" i="1"/>
  <c r="CI160" i="1"/>
  <c r="BW138" i="1"/>
  <c r="CF139" i="1"/>
  <c r="CG139" i="1" s="1"/>
  <c r="CF140" i="1"/>
  <c r="CG140" i="1" s="1"/>
  <c r="CF141" i="1"/>
  <c r="CG141" i="1" s="1"/>
  <c r="CJ142" i="1"/>
  <c r="CG142" i="1"/>
  <c r="CF142" i="1"/>
  <c r="CI142" i="1"/>
  <c r="CI145" i="1"/>
  <c r="BV145" i="1"/>
  <c r="BO145" i="1"/>
  <c r="CJ148" i="1"/>
  <c r="CI151" i="1"/>
  <c r="BV151" i="1"/>
  <c r="BO151" i="1"/>
  <c r="CG152" i="1"/>
  <c r="CJ154" i="1"/>
  <c r="P154" i="1"/>
  <c r="CI141" i="1"/>
  <c r="CI143" i="1"/>
  <c r="BV143" i="1"/>
  <c r="BO143" i="1"/>
  <c r="BV146" i="1"/>
  <c r="BO146" i="1"/>
  <c r="P146" i="1"/>
  <c r="CG148" i="1"/>
  <c r="CF148" i="1"/>
  <c r="CI148" i="1"/>
  <c r="BV150" i="1"/>
  <c r="BO150" i="1"/>
  <c r="CF151" i="1"/>
  <c r="CG151" i="1" s="1"/>
  <c r="CI153" i="1"/>
  <c r="BV153" i="1"/>
  <c r="BO153" i="1"/>
  <c r="CI156" i="1"/>
  <c r="BV156" i="1"/>
  <c r="BT156" i="1"/>
  <c r="BD140" i="1"/>
  <c r="AW141" i="1"/>
  <c r="AW143" i="1"/>
  <c r="AW145" i="1"/>
  <c r="AW147" i="1"/>
  <c r="AW149" i="1"/>
  <c r="AW151" i="1"/>
  <c r="AW153" i="1"/>
  <c r="BV154" i="1"/>
  <c r="CI154" i="1"/>
  <c r="CG156" i="1"/>
  <c r="CG157" i="1"/>
  <c r="CF158" i="1"/>
  <c r="CF159" i="1"/>
  <c r="CJ160" i="1"/>
  <c r="BV161" i="1"/>
  <c r="BO161" i="1"/>
  <c r="BV162" i="1"/>
  <c r="BO162" i="1"/>
  <c r="BV167" i="1"/>
  <c r="BO167" i="1"/>
  <c r="P167" i="1"/>
  <c r="CG169" i="1"/>
  <c r="CF169" i="1"/>
  <c r="BT144" i="1"/>
  <c r="AX147" i="1"/>
  <c r="N147" i="1" s="1"/>
  <c r="CJ147" i="1" s="1"/>
  <c r="BT148" i="1"/>
  <c r="AX149" i="1"/>
  <c r="N149" i="1" s="1"/>
  <c r="CJ149" i="1" s="1"/>
  <c r="BT150" i="1"/>
  <c r="AX151" i="1"/>
  <c r="N151" i="1" s="1"/>
  <c r="CJ151" i="1" s="1"/>
  <c r="BW151" i="1"/>
  <c r="BT152" i="1"/>
  <c r="AX153" i="1"/>
  <c r="N153" i="1" s="1"/>
  <c r="CJ153" i="1" s="1"/>
  <c r="BW153" i="1"/>
  <c r="BW154" i="1"/>
  <c r="CJ156" i="1"/>
  <c r="CF156" i="1"/>
  <c r="AX157" i="1"/>
  <c r="N157" i="1" s="1"/>
  <c r="CJ157" i="1" s="1"/>
  <c r="BD157" i="1"/>
  <c r="BV158" i="1"/>
  <c r="BO158" i="1"/>
  <c r="CI158" i="1"/>
  <c r="CF160" i="1"/>
  <c r="CG160" i="1" s="1"/>
  <c r="CF161" i="1"/>
  <c r="CG161" i="1" s="1"/>
  <c r="CJ162" i="1"/>
  <c r="BV163" i="1"/>
  <c r="BO163" i="1"/>
  <c r="CJ163" i="1"/>
  <c r="CJ164" i="1"/>
  <c r="CJ166" i="1"/>
  <c r="CJ167" i="1"/>
  <c r="CG168" i="1"/>
  <c r="CJ165" i="1"/>
  <c r="P169" i="1"/>
  <c r="AW159" i="1"/>
  <c r="AW161" i="1"/>
  <c r="AW163" i="1"/>
  <c r="BO164" i="1"/>
  <c r="BO165" i="1"/>
  <c r="BO166" i="1"/>
  <c r="BD168" i="1"/>
  <c r="BD169" i="1"/>
  <c r="BT167" i="1"/>
  <c r="P42" i="1" l="1"/>
  <c r="P58" i="1"/>
  <c r="P74" i="1"/>
  <c r="P93" i="1"/>
  <c r="P30" i="1"/>
  <c r="P151" i="1"/>
  <c r="P111" i="1"/>
  <c r="P101" i="1"/>
  <c r="BV129" i="1"/>
  <c r="BO129" i="1"/>
  <c r="CI129" i="1"/>
  <c r="BS148" i="1"/>
  <c r="BR148" i="1"/>
  <c r="BS124" i="1"/>
  <c r="BR124" i="1"/>
  <c r="BT124" i="1"/>
  <c r="BS149" i="1"/>
  <c r="BR149" i="1"/>
  <c r="BS126" i="1"/>
  <c r="BR126" i="1"/>
  <c r="BT126" i="1"/>
  <c r="BS116" i="1"/>
  <c r="BR116" i="1"/>
  <c r="BT116" i="1"/>
  <c r="BS103" i="1"/>
  <c r="BR103" i="1"/>
  <c r="BV93" i="1"/>
  <c r="BO93" i="1"/>
  <c r="CI93" i="1"/>
  <c r="CI72" i="1"/>
  <c r="BO72" i="1"/>
  <c r="BV72" i="1"/>
  <c r="BV109" i="1"/>
  <c r="BO109" i="1"/>
  <c r="CI109" i="1"/>
  <c r="CJ85" i="1"/>
  <c r="P85" i="1"/>
  <c r="BV66" i="1"/>
  <c r="BO66" i="1"/>
  <c r="CI66" i="1"/>
  <c r="BS26" i="1"/>
  <c r="BR26" i="1"/>
  <c r="BS71" i="1"/>
  <c r="BR71" i="1"/>
  <c r="BT71" i="1"/>
  <c r="BS36" i="1"/>
  <c r="BR36" i="1"/>
  <c r="CJ83" i="1"/>
  <c r="CJ170" i="1" s="1"/>
  <c r="P83" i="1"/>
  <c r="BO75" i="1"/>
  <c r="CI75" i="1"/>
  <c r="BV75" i="1"/>
  <c r="P62" i="1"/>
  <c r="BV54" i="1"/>
  <c r="BO54" i="1"/>
  <c r="CI54" i="1"/>
  <c r="BV46" i="1"/>
  <c r="BO46" i="1"/>
  <c r="CI46" i="1"/>
  <c r="BV38" i="1"/>
  <c r="BO38" i="1"/>
  <c r="CI38" i="1"/>
  <c r="BV30" i="1"/>
  <c r="BO30" i="1"/>
  <c r="CI30" i="1"/>
  <c r="BR22" i="1"/>
  <c r="BS22" i="1"/>
  <c r="BR20" i="1"/>
  <c r="BS20" i="1"/>
  <c r="BR18" i="1"/>
  <c r="BS18" i="1"/>
  <c r="BR16" i="1"/>
  <c r="BS16" i="1"/>
  <c r="BR14" i="1"/>
  <c r="BS14" i="1"/>
  <c r="BR86" i="1"/>
  <c r="BS86" i="1"/>
  <c r="BT86" i="1"/>
  <c r="P28" i="1"/>
  <c r="BT20" i="1"/>
  <c r="BS64" i="1"/>
  <c r="BR64" i="1"/>
  <c r="BS40" i="1"/>
  <c r="BR40" i="1"/>
  <c r="BS12" i="1"/>
  <c r="BR12" i="1"/>
  <c r="BS165" i="1"/>
  <c r="BR165" i="1"/>
  <c r="BT165" i="1"/>
  <c r="BS163" i="1"/>
  <c r="BR163" i="1"/>
  <c r="BT163" i="1"/>
  <c r="BS142" i="1"/>
  <c r="BR142" i="1"/>
  <c r="BV121" i="1"/>
  <c r="BO121" i="1"/>
  <c r="CI121" i="1"/>
  <c r="BS128" i="1"/>
  <c r="BR128" i="1"/>
  <c r="BV169" i="1"/>
  <c r="BO169" i="1"/>
  <c r="CI169" i="1"/>
  <c r="BS167" i="1"/>
  <c r="BR167" i="1"/>
  <c r="BV119" i="1"/>
  <c r="BO119" i="1"/>
  <c r="CI119" i="1"/>
  <c r="BV168" i="1"/>
  <c r="BO168" i="1"/>
  <c r="CI168" i="1"/>
  <c r="BS158" i="1"/>
  <c r="BR158" i="1"/>
  <c r="P157" i="1"/>
  <c r="BS161" i="1"/>
  <c r="BT161" i="1"/>
  <c r="BR161" i="1"/>
  <c r="BV140" i="1"/>
  <c r="BO140" i="1"/>
  <c r="CI140" i="1"/>
  <c r="P153" i="1"/>
  <c r="BS151" i="1"/>
  <c r="BR151" i="1"/>
  <c r="BS145" i="1"/>
  <c r="BR145" i="1"/>
  <c r="BT145" i="1"/>
  <c r="BS155" i="1"/>
  <c r="BR155" i="1"/>
  <c r="BT155" i="1"/>
  <c r="BV133" i="1"/>
  <c r="BO133" i="1"/>
  <c r="CI133" i="1"/>
  <c r="BV125" i="1"/>
  <c r="BO125" i="1"/>
  <c r="CI125" i="1"/>
  <c r="BV117" i="1"/>
  <c r="BO117" i="1"/>
  <c r="CI117" i="1"/>
  <c r="BS144" i="1"/>
  <c r="BR144" i="1"/>
  <c r="BS132" i="1"/>
  <c r="BR132" i="1"/>
  <c r="BT132" i="1"/>
  <c r="BS152" i="1"/>
  <c r="BR152" i="1"/>
  <c r="BS138" i="1"/>
  <c r="BR138" i="1"/>
  <c r="BS136" i="1"/>
  <c r="BR136" i="1"/>
  <c r="P109" i="1"/>
  <c r="BR76" i="1"/>
  <c r="BT76" i="1"/>
  <c r="BS76" i="1"/>
  <c r="P97" i="1"/>
  <c r="BS91" i="1"/>
  <c r="BT91" i="1"/>
  <c r="BR91" i="1"/>
  <c r="BS95" i="1"/>
  <c r="BR95" i="1"/>
  <c r="BT95" i="1"/>
  <c r="BO81" i="1"/>
  <c r="CI81" i="1"/>
  <c r="BV81" i="1"/>
  <c r="BO73" i="1"/>
  <c r="CI73" i="1"/>
  <c r="BV73" i="1"/>
  <c r="CI82" i="1"/>
  <c r="BV82" i="1"/>
  <c r="BO82" i="1"/>
  <c r="P69" i="1"/>
  <c r="BV58" i="1"/>
  <c r="BO58" i="1"/>
  <c r="CI58" i="1"/>
  <c r="BS51" i="1"/>
  <c r="BR51" i="1"/>
  <c r="BS43" i="1"/>
  <c r="BR43" i="1"/>
  <c r="BS35" i="1"/>
  <c r="BR35" i="1"/>
  <c r="BV13" i="1"/>
  <c r="BV170" i="1" s="1"/>
  <c r="BV8" i="1" s="1"/>
  <c r="BO13" i="1"/>
  <c r="CI13" i="1"/>
  <c r="CI170" i="1" s="1"/>
  <c r="CI8" i="1" s="1"/>
  <c r="P82" i="1"/>
  <c r="BR78" i="1"/>
  <c r="BS78" i="1"/>
  <c r="BT78" i="1"/>
  <c r="BS52" i="1"/>
  <c r="BR52" i="1"/>
  <c r="BS44" i="1"/>
  <c r="BR44" i="1"/>
  <c r="CJ75" i="1"/>
  <c r="P75" i="1"/>
  <c r="BS122" i="1"/>
  <c r="BR122" i="1"/>
  <c r="BS24" i="1"/>
  <c r="BR24" i="1"/>
  <c r="BT16" i="1"/>
  <c r="BT43" i="1"/>
  <c r="BT26" i="1"/>
  <c r="BT18" i="1"/>
  <c r="BS147" i="1"/>
  <c r="BR147" i="1"/>
  <c r="BT147" i="1"/>
  <c r="BV137" i="1"/>
  <c r="BO137" i="1"/>
  <c r="CI137" i="1"/>
  <c r="BS120" i="1"/>
  <c r="BR120" i="1"/>
  <c r="P149" i="1"/>
  <c r="BS134" i="1"/>
  <c r="BR134" i="1"/>
  <c r="BS130" i="1"/>
  <c r="BR130" i="1"/>
  <c r="BT130" i="1"/>
  <c r="BV111" i="1"/>
  <c r="BO111" i="1"/>
  <c r="CI111" i="1"/>
  <c r="BR84" i="1"/>
  <c r="BT84" i="1"/>
  <c r="BS84" i="1"/>
  <c r="BS164" i="1"/>
  <c r="BR164" i="1"/>
  <c r="BT142" i="1"/>
  <c r="BS146" i="1"/>
  <c r="BR146" i="1"/>
  <c r="BV135" i="1"/>
  <c r="BO135" i="1"/>
  <c r="CI135" i="1"/>
  <c r="BV127" i="1"/>
  <c r="BO127" i="1"/>
  <c r="CI127" i="1"/>
  <c r="BS166" i="1"/>
  <c r="BR166" i="1"/>
  <c r="BT166" i="1"/>
  <c r="BT146" i="1"/>
  <c r="BT164" i="1"/>
  <c r="BS153" i="1"/>
  <c r="BR153" i="1"/>
  <c r="BT153" i="1"/>
  <c r="BS150" i="1"/>
  <c r="BR150" i="1"/>
  <c r="BS143" i="1"/>
  <c r="BR143" i="1"/>
  <c r="BS160" i="1"/>
  <c r="BT160" i="1"/>
  <c r="BR160" i="1"/>
  <c r="P147" i="1"/>
  <c r="CI139" i="1"/>
  <c r="BV139" i="1"/>
  <c r="BO139" i="1"/>
  <c r="BV131" i="1"/>
  <c r="BO131" i="1"/>
  <c r="CI131" i="1"/>
  <c r="BV123" i="1"/>
  <c r="BO123" i="1"/>
  <c r="CI123" i="1"/>
  <c r="BV115" i="1"/>
  <c r="BO115" i="1"/>
  <c r="CI115" i="1"/>
  <c r="BT149" i="1"/>
  <c r="BS159" i="1"/>
  <c r="BR159" i="1"/>
  <c r="BT128" i="1"/>
  <c r="BS114" i="1"/>
  <c r="BR114" i="1"/>
  <c r="BV87" i="1"/>
  <c r="BO87" i="1"/>
  <c r="CI87" i="1"/>
  <c r="CI80" i="1"/>
  <c r="BO80" i="1"/>
  <c r="BV80" i="1"/>
  <c r="BS107" i="1"/>
  <c r="BT107" i="1"/>
  <c r="BR107" i="1"/>
  <c r="BS96" i="1"/>
  <c r="BR96" i="1"/>
  <c r="BT96" i="1"/>
  <c r="CJ77" i="1"/>
  <c r="P77" i="1"/>
  <c r="BV70" i="1"/>
  <c r="BO70" i="1"/>
  <c r="CI70" i="1"/>
  <c r="BS118" i="1"/>
  <c r="BR118" i="1"/>
  <c r="BT118" i="1"/>
  <c r="BS99" i="1"/>
  <c r="BR99" i="1"/>
  <c r="BS69" i="1"/>
  <c r="BR69" i="1"/>
  <c r="BS32" i="1"/>
  <c r="BR32" i="1"/>
  <c r="BS88" i="1"/>
  <c r="BT88" i="1"/>
  <c r="BR88" i="1"/>
  <c r="CI74" i="1"/>
  <c r="BV74" i="1"/>
  <c r="BO74" i="1"/>
  <c r="P67" i="1"/>
  <c r="BV62" i="1"/>
  <c r="BO62" i="1"/>
  <c r="CI62" i="1"/>
  <c r="P54" i="1"/>
  <c r="BV50" i="1"/>
  <c r="BO50" i="1"/>
  <c r="CI50" i="1"/>
  <c r="P46" i="1"/>
  <c r="BV42" i="1"/>
  <c r="BO42" i="1"/>
  <c r="CI42" i="1"/>
  <c r="P38" i="1"/>
  <c r="BV34" i="1"/>
  <c r="BO34" i="1"/>
  <c r="CI34" i="1"/>
  <c r="BR23" i="1"/>
  <c r="BS23" i="1"/>
  <c r="BR21" i="1"/>
  <c r="BS21" i="1"/>
  <c r="BR19" i="1"/>
  <c r="BS19" i="1"/>
  <c r="BR17" i="1"/>
  <c r="BS17" i="1"/>
  <c r="BR15" i="1"/>
  <c r="BS15" i="1"/>
  <c r="BR10" i="1"/>
  <c r="BS10" i="1"/>
  <c r="BS105" i="1"/>
  <c r="BR105" i="1"/>
  <c r="BT105" i="1"/>
  <c r="BT103" i="1"/>
  <c r="BV28" i="1"/>
  <c r="BO28" i="1"/>
  <c r="CI28" i="1"/>
  <c r="BT22" i="1"/>
  <c r="BT14" i="1"/>
  <c r="BS60" i="1"/>
  <c r="BR60" i="1"/>
  <c r="BS98" i="1"/>
  <c r="BR98" i="1"/>
  <c r="BT51" i="1"/>
  <c r="P13" i="1"/>
  <c r="P65" i="1"/>
  <c r="P25" i="1"/>
  <c r="BV157" i="1"/>
  <c r="BO157" i="1"/>
  <c r="CI157" i="1"/>
  <c r="BS162" i="1"/>
  <c r="BR162" i="1"/>
  <c r="BT162" i="1"/>
  <c r="BS141" i="1"/>
  <c r="BR141" i="1"/>
  <c r="BV113" i="1"/>
  <c r="BO113" i="1"/>
  <c r="CI113" i="1"/>
  <c r="BS112" i="1"/>
  <c r="BR112" i="1"/>
  <c r="BT141" i="1"/>
  <c r="BS92" i="1"/>
  <c r="BT92" i="1"/>
  <c r="BR92" i="1"/>
  <c r="BV97" i="1"/>
  <c r="BO97" i="1"/>
  <c r="CI97" i="1"/>
  <c r="BT120" i="1"/>
  <c r="BS100" i="1"/>
  <c r="BT100" i="1"/>
  <c r="BR100" i="1"/>
  <c r="BV68" i="1"/>
  <c r="BO68" i="1"/>
  <c r="CI68" i="1"/>
  <c r="BV101" i="1"/>
  <c r="BO101" i="1"/>
  <c r="CI101" i="1"/>
  <c r="BO83" i="1"/>
  <c r="CI83" i="1"/>
  <c r="BV83" i="1"/>
  <c r="BS104" i="1"/>
  <c r="BT104" i="1"/>
  <c r="BR104" i="1"/>
  <c r="BS67" i="1"/>
  <c r="BR67" i="1"/>
  <c r="BS47" i="1"/>
  <c r="BR47" i="1"/>
  <c r="BS39" i="1"/>
  <c r="BR39" i="1"/>
  <c r="BS31" i="1"/>
  <c r="BR31" i="1"/>
  <c r="BA170" i="1"/>
  <c r="BB10" i="1"/>
  <c r="BB170" i="1" s="1"/>
  <c r="BB8" i="1" s="1"/>
  <c r="BS11" i="1"/>
  <c r="BR11" i="1"/>
  <c r="BS89" i="1"/>
  <c r="BR89" i="1"/>
  <c r="BT89" i="1"/>
  <c r="BS65" i="1"/>
  <c r="BR65" i="1"/>
  <c r="BS25" i="1"/>
  <c r="BR25" i="1"/>
  <c r="BT21" i="1"/>
  <c r="BT17" i="1"/>
  <c r="P71" i="1"/>
  <c r="BS56" i="1"/>
  <c r="BR56" i="1"/>
  <c r="BS48" i="1"/>
  <c r="BR48" i="1"/>
  <c r="BT15" i="1"/>
  <c r="BT25" i="1"/>
  <c r="P12" i="1"/>
  <c r="BR101" i="1" l="1"/>
  <c r="BT101" i="1"/>
  <c r="BS101" i="1"/>
  <c r="BR28" i="1"/>
  <c r="BT28" i="1"/>
  <c r="BS28" i="1"/>
  <c r="BS87" i="1"/>
  <c r="BR87" i="1"/>
  <c r="BT87" i="1"/>
  <c r="BS123" i="1"/>
  <c r="BR123" i="1"/>
  <c r="BT123" i="1"/>
  <c r="BS135" i="1"/>
  <c r="BR135" i="1"/>
  <c r="BT135" i="1"/>
  <c r="BR58" i="1"/>
  <c r="BS58" i="1"/>
  <c r="BT58" i="1"/>
  <c r="BS73" i="1"/>
  <c r="BR73" i="1"/>
  <c r="BT73" i="1"/>
  <c r="BS54" i="1"/>
  <c r="BR54" i="1"/>
  <c r="BT54" i="1"/>
  <c r="BS66" i="1"/>
  <c r="BR66" i="1"/>
  <c r="BT66" i="1"/>
  <c r="BR72" i="1"/>
  <c r="BS72" i="1"/>
  <c r="BT72" i="1"/>
  <c r="BR80" i="1"/>
  <c r="BS80" i="1"/>
  <c r="BT80" i="1"/>
  <c r="BS115" i="1"/>
  <c r="BR115" i="1"/>
  <c r="BT115" i="1"/>
  <c r="BS139" i="1"/>
  <c r="BR139" i="1"/>
  <c r="BT139" i="1"/>
  <c r="BS127" i="1"/>
  <c r="BR127" i="1"/>
  <c r="BT127" i="1"/>
  <c r="BS133" i="1"/>
  <c r="BR133" i="1"/>
  <c r="BT133" i="1"/>
  <c r="BS140" i="1"/>
  <c r="BR140" i="1"/>
  <c r="BT140" i="1"/>
  <c r="BS119" i="1"/>
  <c r="BT119" i="1"/>
  <c r="BR119" i="1"/>
  <c r="BR46" i="1"/>
  <c r="BS46" i="1"/>
  <c r="BT46" i="1"/>
  <c r="BR75" i="1"/>
  <c r="BS75" i="1"/>
  <c r="BT75" i="1"/>
  <c r="BT109" i="1"/>
  <c r="BR109" i="1"/>
  <c r="BS109" i="1"/>
  <c r="BS129" i="1"/>
  <c r="BR129" i="1"/>
  <c r="BT129" i="1"/>
  <c r="BR83" i="1"/>
  <c r="BS83" i="1"/>
  <c r="BT83" i="1"/>
  <c r="BT97" i="1"/>
  <c r="BS97" i="1"/>
  <c r="BR97" i="1"/>
  <c r="BR74" i="1"/>
  <c r="BS74" i="1"/>
  <c r="BT74" i="1"/>
  <c r="BS70" i="1"/>
  <c r="BR70" i="1"/>
  <c r="BT70" i="1"/>
  <c r="BS137" i="1"/>
  <c r="BR137" i="1"/>
  <c r="BT137" i="1"/>
  <c r="BS13" i="1"/>
  <c r="BR13" i="1"/>
  <c r="BT13" i="1"/>
  <c r="BS125" i="1"/>
  <c r="BR125" i="1"/>
  <c r="BT125" i="1"/>
  <c r="BS168" i="1"/>
  <c r="BR168" i="1"/>
  <c r="BT168" i="1"/>
  <c r="BS169" i="1"/>
  <c r="BR169" i="1"/>
  <c r="BT169" i="1"/>
  <c r="BS38" i="1"/>
  <c r="BR38" i="1"/>
  <c r="BT38" i="1"/>
  <c r="BS68" i="1"/>
  <c r="BR68" i="1"/>
  <c r="BT68" i="1"/>
  <c r="BS113" i="1"/>
  <c r="BR113" i="1"/>
  <c r="BT113" i="1"/>
  <c r="BS157" i="1"/>
  <c r="BR157" i="1"/>
  <c r="BT157" i="1"/>
  <c r="BR34" i="1"/>
  <c r="BS34" i="1"/>
  <c r="BT34" i="1"/>
  <c r="BR42" i="1"/>
  <c r="BS42" i="1"/>
  <c r="BT42" i="1"/>
  <c r="BS50" i="1"/>
  <c r="BR50" i="1"/>
  <c r="BT50" i="1"/>
  <c r="BS62" i="1"/>
  <c r="BR62" i="1"/>
  <c r="BT62" i="1"/>
  <c r="BS131" i="1"/>
  <c r="BR131" i="1"/>
  <c r="BT131" i="1"/>
  <c r="BR111" i="1"/>
  <c r="BS111" i="1"/>
  <c r="BT111" i="1"/>
  <c r="BR82" i="1"/>
  <c r="BS82" i="1"/>
  <c r="BT82" i="1"/>
  <c r="BS81" i="1"/>
  <c r="BR81" i="1"/>
  <c r="BT81" i="1"/>
  <c r="BS117" i="1"/>
  <c r="BR117" i="1"/>
  <c r="BT117" i="1"/>
  <c r="BS121" i="1"/>
  <c r="BR121" i="1"/>
  <c r="BT121" i="1"/>
  <c r="BR30" i="1"/>
  <c r="BS30" i="1"/>
  <c r="BT30" i="1"/>
  <c r="BT93" i="1"/>
  <c r="BS93" i="1"/>
  <c r="BR93" i="1"/>
</calcChain>
</file>

<file path=xl/sharedStrings.xml><?xml version="1.0" encoding="utf-8"?>
<sst xmlns="http://schemas.openxmlformats.org/spreadsheetml/2006/main" count="692" uniqueCount="450">
  <si>
    <r>
      <t>Dane do Planu Nawożenia  Azotem na rok</t>
    </r>
    <r>
      <rPr>
        <sz val="16"/>
        <rFont val="Arial"/>
        <family val="2"/>
        <charset val="238"/>
      </rPr>
      <t xml:space="preserve"> </t>
    </r>
    <r>
      <rPr>
        <i/>
        <sz val="16"/>
        <rFont val="Arial"/>
        <family val="2"/>
        <charset val="238"/>
      </rPr>
      <t>(np. 2018 / 201</t>
    </r>
    <r>
      <rPr>
        <sz val="16"/>
        <rFont val="Arial"/>
        <family val="2"/>
        <charset val="238"/>
      </rPr>
      <t>9)</t>
    </r>
    <r>
      <rPr>
        <b/>
        <sz val="16"/>
        <rFont val="Arial"/>
        <family val="2"/>
        <charset val="238"/>
      </rPr>
      <t xml:space="preserve">: </t>
    </r>
  </si>
  <si>
    <t>str. 2a</t>
  </si>
  <si>
    <t xml:space="preserve">Dane do Planu Nawożenia  Azotem - cz.2 </t>
  </si>
  <si>
    <t>/</t>
  </si>
  <si>
    <t>Tab. 2 Dawki nawozów naturalnych zastosowane na pole pod przedplon oraz planowane dawki pod plon główny</t>
  </si>
  <si>
    <t>TAB. 1 DANE O ZASOBACH AZOTU</t>
  </si>
  <si>
    <t>Imię i nazwisko rolnika/Nazwa podmiotu</t>
  </si>
  <si>
    <t>Adres:</t>
  </si>
  <si>
    <t>Rodzaj nawozu naturalnego</t>
  </si>
  <si>
    <t>Zawartość  N ogólnego w Nawozie Naturalnym wg jednego z wariantów</t>
  </si>
  <si>
    <t>Powierzchnia</t>
  </si>
  <si>
    <t>Nawozy naturalne</t>
  </si>
  <si>
    <t>N-ogólny w roku kalendarzowym</t>
  </si>
  <si>
    <t>N-ogólny w roku gospodarczym</t>
  </si>
  <si>
    <t>Jeżeli posiadam udokumentowane odliczenie koncentracji azotu w Nawozach Naturalnych wpisać: T ***</t>
  </si>
  <si>
    <t>L.p</t>
  </si>
  <si>
    <t>Pobranie na jednostkę plonu w kg/tonę</t>
  </si>
  <si>
    <t>Powie</t>
  </si>
  <si>
    <t>Plon</t>
  </si>
  <si>
    <t xml:space="preserve">  Kategoria agronomiczna gleby</t>
  </si>
  <si>
    <t>Zasoby azotu mineralnego w glebie**</t>
  </si>
  <si>
    <t>Równoważnik nawozowy</t>
  </si>
  <si>
    <t>Azot działający</t>
  </si>
  <si>
    <t>Jezeli zastosowano</t>
  </si>
  <si>
    <t xml:space="preserve">    Potrzeby nawożenia mineralnego  </t>
  </si>
  <si>
    <t>Jeżeli pozostawiono słomę pod oziminy wpisać: T</t>
  </si>
  <si>
    <t>Roślina</t>
  </si>
  <si>
    <t>FORMA JARA=1, OZIMA=2</t>
  </si>
  <si>
    <t>Liczba roślin</t>
  </si>
  <si>
    <t>ilość ha</t>
  </si>
  <si>
    <t>Liczba roślinopól o pow. do 4 ha</t>
  </si>
  <si>
    <t>Liczba działek rolnych</t>
  </si>
  <si>
    <t xml:space="preserve"> Nr</t>
  </si>
  <si>
    <t>Nazwa pola</t>
  </si>
  <si>
    <t>Roślina uprawna</t>
  </si>
  <si>
    <t xml:space="preserve">    pod przedplon</t>
  </si>
  <si>
    <t>pod plon główny</t>
  </si>
  <si>
    <t>Nr</t>
  </si>
  <si>
    <t>Nazwa</t>
  </si>
  <si>
    <t xml:space="preserve">rzchnia </t>
  </si>
  <si>
    <r>
      <rPr>
        <b/>
        <sz val="10"/>
        <rFont val="Arial"/>
        <family val="2"/>
        <charset val="238"/>
      </rPr>
      <t>Wariant I</t>
    </r>
    <r>
      <rPr>
        <sz val="10"/>
        <rFont val="Arial"/>
        <family val="2"/>
        <charset val="238"/>
      </rPr>
      <t xml:space="preserve"> - wg badań laboratoryjnych</t>
    </r>
  </si>
  <si>
    <r>
      <rPr>
        <b/>
        <sz val="10"/>
        <rFont val="Arial"/>
        <family val="2"/>
        <charset val="238"/>
      </rPr>
      <t>Wariant II</t>
    </r>
    <r>
      <rPr>
        <sz val="10"/>
        <rFont val="Arial"/>
        <family val="2"/>
        <charset val="238"/>
      </rPr>
      <t xml:space="preserve"> - </t>
    </r>
    <r>
      <rPr>
        <sz val="8"/>
        <rFont val="Arial"/>
        <family val="2"/>
        <charset val="238"/>
      </rPr>
      <t>wg Rozporządzenia Rady Ministrów  z dnia 5 czerwca 2018</t>
    </r>
  </si>
  <si>
    <t>bobowatych z przyoraniem resztek pożniwnych</t>
  </si>
  <si>
    <t>Bobowate w czystym siewie</t>
  </si>
  <si>
    <t>Bobowate w mieszance</t>
  </si>
  <si>
    <t>Zmniejszenie dawki RAZEM</t>
  </si>
  <si>
    <t>próbki</t>
  </si>
  <si>
    <t>Rodzaj nawozu</t>
  </si>
  <si>
    <t>Od jakiego gatunku zwierząt</t>
  </si>
  <si>
    <t>Wariant I - na podstawie Badan laboratoryjnych</t>
  </si>
  <si>
    <t>na podstawie Badan laboratoryjnych</t>
  </si>
  <si>
    <t>Wariant II - na podstawie Tab. 9 RRM*</t>
  </si>
  <si>
    <t>Dawka Nawozu Naturalnego</t>
  </si>
  <si>
    <t xml:space="preserve">dawka </t>
  </si>
  <si>
    <t>w tym:</t>
  </si>
  <si>
    <t>Równoważnik nawozowy (z Tab.11 RRM*)</t>
  </si>
  <si>
    <t xml:space="preserve"> dawka</t>
  </si>
  <si>
    <t>w kg/ha</t>
  </si>
  <si>
    <t>pola</t>
  </si>
  <si>
    <t>w ha</t>
  </si>
  <si>
    <t>w t/ha</t>
  </si>
  <si>
    <t>przyoranie liści roślin korzeniowych wpisać: T</t>
  </si>
  <si>
    <t>Bobowate czysty siew</t>
  </si>
  <si>
    <t>plon główny</t>
  </si>
  <si>
    <t>międzyplon</t>
  </si>
  <si>
    <t>N</t>
  </si>
  <si>
    <r>
      <t>P</t>
    </r>
    <r>
      <rPr>
        <vertAlign val="sub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>O</t>
    </r>
    <r>
      <rPr>
        <vertAlign val="subscript"/>
        <sz val="10"/>
        <rFont val="Arial"/>
        <family val="2"/>
        <charset val="238"/>
      </rPr>
      <t>5</t>
    </r>
  </si>
  <si>
    <r>
      <t>K</t>
    </r>
    <r>
      <rPr>
        <vertAlign val="subscript"/>
        <sz val="10"/>
        <rFont val="Arial"/>
        <family val="2"/>
        <charset val="238"/>
      </rPr>
      <t>2</t>
    </r>
    <r>
      <rPr>
        <sz val="11"/>
        <color theme="1"/>
        <rFont val="Calibri"/>
        <family val="2"/>
        <scheme val="minor"/>
      </rPr>
      <t>O</t>
    </r>
  </si>
  <si>
    <t>CaO</t>
  </si>
  <si>
    <t>/roślinopole matematycznie</t>
  </si>
  <si>
    <t>roślinopole zaokrąglone</t>
  </si>
  <si>
    <t>jesień</t>
  </si>
  <si>
    <t>wiosna</t>
  </si>
  <si>
    <t>na pole</t>
  </si>
  <si>
    <t>nawozu na pole</t>
  </si>
  <si>
    <t>suma</t>
  </si>
  <si>
    <t>pobór próbki jesienny**</t>
  </si>
  <si>
    <t>współczynnik przeliczeniowy</t>
  </si>
  <si>
    <t>azot jesienny przeliczony na wiosenny</t>
  </si>
  <si>
    <t>pobór próbki wiosenny**</t>
  </si>
  <si>
    <t>Łubin żółty</t>
  </si>
  <si>
    <t>Groch</t>
  </si>
  <si>
    <t>Seradela</t>
  </si>
  <si>
    <t>Pozostałe</t>
  </si>
  <si>
    <t>Koniczyna czerwona</t>
  </si>
  <si>
    <t>Koniczyna biała</t>
  </si>
  <si>
    <t>kg/ha</t>
  </si>
  <si>
    <t xml:space="preserve"> N-og.</t>
  </si>
  <si>
    <t>nawozu</t>
  </si>
  <si>
    <t>w tonach(m3) razem:</t>
  </si>
  <si>
    <t>N-ogólny</t>
  </si>
  <si>
    <t>Azot działający w kg/ha</t>
  </si>
  <si>
    <t>wiosna - przedplon</t>
  </si>
  <si>
    <t>pod</t>
  </si>
  <si>
    <t>wpisać wyniki (Nmin kg N/ha)</t>
  </si>
  <si>
    <t>W przypadku wyboru Wariantu II wpisać: T</t>
  </si>
  <si>
    <t>w kg N/ha (Dane RRM* -  z Tabeli 11)</t>
  </si>
  <si>
    <t>kg/pole</t>
  </si>
  <si>
    <t>T</t>
  </si>
  <si>
    <t>wpisać "T"=tak lub "N"=nie</t>
  </si>
  <si>
    <t>OZlubJAR=0</t>
  </si>
  <si>
    <t>kg/tonę</t>
  </si>
  <si>
    <t>ha</t>
  </si>
  <si>
    <t>w  t/ha</t>
  </si>
  <si>
    <t>w tonach na ha</t>
  </si>
  <si>
    <t>t (m3)</t>
  </si>
  <si>
    <t>jesień -plon główny</t>
  </si>
  <si>
    <t>11=9x10</t>
  </si>
  <si>
    <t>15=11x14 lub 12x14 lub 13x14</t>
  </si>
  <si>
    <t>16=6x15</t>
  </si>
  <si>
    <t>17=25kg</t>
  </si>
  <si>
    <t>18=30kg</t>
  </si>
  <si>
    <t>19=15kg</t>
  </si>
  <si>
    <t>20=20kg</t>
  </si>
  <si>
    <t>21=10kg</t>
  </si>
  <si>
    <t>22=17+18+19+20+21</t>
  </si>
  <si>
    <t>23=74kg</t>
  </si>
  <si>
    <t>24=77kg</t>
  </si>
  <si>
    <t>25=65kg</t>
  </si>
  <si>
    <t>26=60kg</t>
  </si>
  <si>
    <t>27=30kg</t>
  </si>
  <si>
    <t>28=27kg</t>
  </si>
  <si>
    <t>29=33kg</t>
  </si>
  <si>
    <t>30=30kg</t>
  </si>
  <si>
    <t>31=50kg</t>
  </si>
  <si>
    <t>32=20kg</t>
  </si>
  <si>
    <t>33=SUMA od 23 do 32</t>
  </si>
  <si>
    <t>34=30kg</t>
  </si>
  <si>
    <t>11=12+13</t>
  </si>
  <si>
    <t>12=7x10 lub8x10 lub 8x10x32</t>
  </si>
  <si>
    <t>13=7x10 lub8x10 lub 8x10x32</t>
  </si>
  <si>
    <t>15=11x14</t>
  </si>
  <si>
    <t>16=9x15</t>
  </si>
  <si>
    <t>17=9x10</t>
  </si>
  <si>
    <t>18=20+24</t>
  </si>
  <si>
    <t>20=7x19 lub 8x19 lub 8x19x32</t>
  </si>
  <si>
    <t>22=20x21</t>
  </si>
  <si>
    <t>24=7x23 lub 8x23 lub 8x23x32</t>
  </si>
  <si>
    <t>26=24x25</t>
  </si>
  <si>
    <t>27=22+26</t>
  </si>
  <si>
    <t>28=9x27</t>
  </si>
  <si>
    <t>29=9x(19+23)</t>
  </si>
  <si>
    <t>30=13+20</t>
  </si>
  <si>
    <t>31=20+24</t>
  </si>
  <si>
    <t>*</t>
  </si>
  <si>
    <t>- Rozporządzenie Rady Ministrów z 5 czerwca 2018  w sprawie przyjęcia: Programów działań mających na celu zmniejszenie zanieczyszczenia wód azotanami pochodzącymi ze źródeł rolniczych oraz zapobieganie dalszemu zanieczyszczeniu</t>
  </si>
  <si>
    <t>**</t>
  </si>
  <si>
    <t>- Należy wybrać alternatywnie Wariant I lub Wariant II. W przyadku Wariantu I podać alternatywnie wyniki z poboru jesiennego lub poboru wiosennego</t>
  </si>
  <si>
    <t>***</t>
  </si>
  <si>
    <t>- Należy przedłożyć dokumentację potwierdzającą sytuację związaną z obnizoną koncentracją białka w dawce żywieniowej zwierząt opisaną w przypisie nr 4) pod Tabelą 9 Rozporządzenia Rady Ministrów z 5 czerwca 2018</t>
  </si>
  <si>
    <t>1.</t>
  </si>
  <si>
    <t>2.</t>
  </si>
  <si>
    <t>3.</t>
  </si>
  <si>
    <t>4.</t>
  </si>
  <si>
    <t>Wypełnianie tabel</t>
  </si>
  <si>
    <t>4.1</t>
  </si>
  <si>
    <t>4.2</t>
  </si>
  <si>
    <t>Dane w tabelach należy wypełniać w wierszach kolejno  od strony lewej do prawej wpisując je w pola zamarkowane na żółto</t>
  </si>
  <si>
    <t>4.3</t>
  </si>
  <si>
    <t>4.4</t>
  </si>
  <si>
    <t>4.5</t>
  </si>
  <si>
    <t>4.6</t>
  </si>
  <si>
    <t>4.7</t>
  </si>
  <si>
    <t>Spsób obliczania poszczególnych pozycji  został pokazany w beżowym wiersz zamieszczonym pod nagłówkami tabel</t>
  </si>
  <si>
    <t>W kwestiach merytorycznych nieopisanych w instrukcji wypełniania formularza Planu Nawożenia Azotem należy skorzystać z wytycznych zawartych w Rozporządzeniu Rady Ministrów</t>
  </si>
  <si>
    <t>5.</t>
  </si>
  <si>
    <t>INSTRUKCJA WYPEŁNIANIA FORMULARZA DANYCH DO PLANU NAWOŻENIA AZOTEM (PNA)</t>
  </si>
  <si>
    <t>Ze względu na ściśle określone ramy obliczeniowe Planu, ograniczone zapisami Rozporządzenia, formularz Planu Nawożenia Azotem nie uwzględnia innych aspektów  związanych z ustaleniem dawki azotu, m. in. takich jak:  potrzeby wapnowania, opady zimowe, stopień przezimowania roślin,  poziom chemicznej ochrony, ilość opadów i dostępność wody, zmienne warunki pogodowe, właściwości odmianowe, długość okresu wegetacji roślin okopowych i pastewnych i inne. Stąd podczas praktycznego stosowania azotu należy mieć na względzie również wymienione czynniki.</t>
  </si>
  <si>
    <t>Plan zostanie przygotowany w oparciu o zapisy Rozporządzenia Rady Ministrów z 5 czerwca 2018  w sprawie przyjęcia: "Programów działań mających na celu zmniejszenie zanieczyszczenia wód azotanami pochodzącymi ze źródeł rolniczych oraz zapobieganie dalszemu zanieczyszczeniu"</t>
  </si>
  <si>
    <t>Plan nawożenia azotem (PNA) służy określeniu dawek  azotu mineralnego oraz dawek nawozów naturalnych zgodnie z zapisami Rozporządzenia Rady Ministrów z 5 czerwca 2018  w sprawie przyjęcia: "Programów działań mających na celu zmniejszenie zanieczyszczenia wód azotanami pochodzącymi ze źródeł rolniczych oraz zapobieganie dalszemu zanieczyszczeniu"</t>
  </si>
  <si>
    <t>Dane do Planu składa się z 2 tabel:</t>
  </si>
  <si>
    <t>Tabele należy wypełniać kolejno zgodnie z numeracją tabel</t>
  </si>
  <si>
    <t>W przypadku dokonywania obliczeń w oparciu tylko o dane tabelaryczne z Rozporządzenia (bez wykorzystania wyników badań gleby na azot) należy wpisać literę "T"</t>
  </si>
  <si>
    <t>Ponadto Dane do  Planu zawierją dwa niezablokowane Arkusze pomocnicze, w których można tworzyć dodatkowe własne tabele a także dokonywać obliczeń własnych</t>
  </si>
  <si>
    <t>Pola szare wewnątrz tabel , a także nagłówki pozostają nieedytowalne ze względu na zawarte w nich formuły i trwałe treści</t>
  </si>
  <si>
    <t>Plan dokonuje automatycznie częsci przepisania częsci danych i inne pola po wypełnieniu wszystkich niezbędnych danych dzięki zawartym w nim  formułom, celem lepszej widocznosci ppodacza wypełniania  Tabeli 2</t>
  </si>
  <si>
    <t>Pomocnym przywypełnianiu Danych do  Planu może być ściągnięte ze strony internetowej Rozporządzenie Rady Ministrów z 5 czerwca 2018  w sprawie przyjęcia: "Programów działań mających na celu zmniejszenie zanieczyszczenia wód azotanami pochodzącymi ze źródeł rolniczych oraz zapobieganie dalszemu zanieczyszczeniu"</t>
  </si>
  <si>
    <t>(Wpisać cyfrę wg następującego klucza: gleba bardzo lekka=1; gleba lekka=2; gleba średnia=3, gleba ciężka=4, gleba organiczna=5)</t>
  </si>
  <si>
    <t>Tabela Informacyjna dla sporządzającego Plana Nawożenia Azotem</t>
  </si>
  <si>
    <t>Pobranie składników mineralnych w kg na 1t produktu (na podstawie  Rozporządzenia Rady ministrów z 5 czerwca 2018)</t>
  </si>
  <si>
    <t>KOD</t>
  </si>
  <si>
    <t>Stosunek 
pl. główny/
pl. uboczny</t>
  </si>
  <si>
    <t>Kg na 1 t. produktu ubocznego</t>
  </si>
  <si>
    <t>Współczynnik standardowej zawartości  N w plonach (kg/t)</t>
  </si>
  <si>
    <t>rośliny</t>
  </si>
  <si>
    <t>P</t>
  </si>
  <si>
    <t>K</t>
  </si>
  <si>
    <t xml:space="preserve"> </t>
  </si>
  <si>
    <t>Pszenica ozima</t>
  </si>
  <si>
    <t>Pszenica jara</t>
  </si>
  <si>
    <t>Jęczmień ozimy</t>
  </si>
  <si>
    <t>Jęczmień jary pastewny</t>
  </si>
  <si>
    <t>Żyto</t>
  </si>
  <si>
    <t>Pszenżyto</t>
  </si>
  <si>
    <t>Owies</t>
  </si>
  <si>
    <t>Kukurydza ziarno</t>
  </si>
  <si>
    <t>Mieszanki zbożowe ziarno</t>
  </si>
  <si>
    <t>Gryka nasiona</t>
  </si>
  <si>
    <t>Bobik nasiona</t>
  </si>
  <si>
    <t>Grochy nasiona</t>
  </si>
  <si>
    <t>Łubiny nasiona</t>
  </si>
  <si>
    <t>Soja nasiona</t>
  </si>
  <si>
    <t>Mieszanka zbożowo-strączkowa na ziarno</t>
  </si>
  <si>
    <t>Rzepak nasiona</t>
  </si>
  <si>
    <t>Len oleisty nasiona</t>
  </si>
  <si>
    <t>Len włóknisty słoma</t>
  </si>
  <si>
    <t>Gorczyca nasiona</t>
  </si>
  <si>
    <t>Słonecznik nasiona</t>
  </si>
  <si>
    <t>Tytoń suche liście</t>
  </si>
  <si>
    <t xml:space="preserve">Ziemniak wczesny </t>
  </si>
  <si>
    <t>Ziemniak późny</t>
  </si>
  <si>
    <t xml:space="preserve">Burak cukrowy </t>
  </si>
  <si>
    <t>Burak pastewny</t>
  </si>
  <si>
    <t>Inne okopowe</t>
  </si>
  <si>
    <t>Kukurydza zielona masa</t>
  </si>
  <si>
    <t>Koniczyna zielona masa</t>
  </si>
  <si>
    <t>Lucerna zielona masa</t>
  </si>
  <si>
    <t>Mieszanki strączkowo-zbożowe, zielona masa</t>
  </si>
  <si>
    <t>Trawy w uprawie polowej, zielona masa</t>
  </si>
  <si>
    <t>Żyto zielona masa</t>
  </si>
  <si>
    <t>Słonecznik zielona masa</t>
  </si>
  <si>
    <t>Kapusta pastewna zielona masa</t>
  </si>
  <si>
    <t>Inne niebobowate, zielona masa</t>
  </si>
  <si>
    <t>Inne bobowate, zielona masa</t>
  </si>
  <si>
    <t>Rzepak, zielona masa</t>
  </si>
  <si>
    <t>Seradela zielona masa</t>
  </si>
  <si>
    <t>Jęczmień jary browarny</t>
  </si>
  <si>
    <t>Lędźwian</t>
  </si>
  <si>
    <t xml:space="preserve">Seradela </t>
  </si>
  <si>
    <t>Soczewica</t>
  </si>
  <si>
    <t>Wyka</t>
  </si>
  <si>
    <t>Rzepik</t>
  </si>
  <si>
    <t>Mieszanki motylkowe z trawami, zielona masa</t>
  </si>
  <si>
    <t>Owies, zielona masa</t>
  </si>
  <si>
    <t>Chmiel</t>
  </si>
  <si>
    <t>Konopie</t>
  </si>
  <si>
    <t>Miskant olbrzymi</t>
  </si>
  <si>
    <t>Ślazowiec pensylwański</t>
  </si>
  <si>
    <t>Pozostałe rośliny energrtyczne</t>
  </si>
  <si>
    <t>Brokuł</t>
  </si>
  <si>
    <t>Burak ćwikłowy</t>
  </si>
  <si>
    <t>Cebula</t>
  </si>
  <si>
    <t>Cykoria sałatowa</t>
  </si>
  <si>
    <t>Fasola</t>
  </si>
  <si>
    <t>Koper włoski (fenkuł)</t>
  </si>
  <si>
    <t>Jarmuż</t>
  </si>
  <si>
    <t>Kalafior</t>
  </si>
  <si>
    <t>Kalarepa</t>
  </si>
  <si>
    <t>Kapusta brukselska</t>
  </si>
  <si>
    <t>Kapusta pekińska</t>
  </si>
  <si>
    <t>Kapusta głowiasta biała</t>
  </si>
  <si>
    <t>Kapusta głowiasta czerwona</t>
  </si>
  <si>
    <t>Kapusta włoska</t>
  </si>
  <si>
    <t>Marchew</t>
  </si>
  <si>
    <t>Ogórek</t>
  </si>
  <si>
    <t>Por</t>
  </si>
  <si>
    <t>Papryka</t>
  </si>
  <si>
    <t>Pomidor</t>
  </si>
  <si>
    <t>Pietruszka korzeniowa</t>
  </si>
  <si>
    <t>Rzodkiewka</t>
  </si>
  <si>
    <t>Sałata głowiasta</t>
  </si>
  <si>
    <t>Sałata liściasta</t>
  </si>
  <si>
    <t>Seler korzeniowy</t>
  </si>
  <si>
    <t>Szpinak</t>
  </si>
  <si>
    <t>Szparag</t>
  </si>
  <si>
    <t>Strączkowe pastewne na zielonkę</t>
  </si>
  <si>
    <t>Słoma zbóż</t>
  </si>
  <si>
    <t>Poplony na zielonkę</t>
  </si>
  <si>
    <t>Inne oleiste (słonecznik) na nasiona</t>
  </si>
  <si>
    <t>Owoce ogółem</t>
  </si>
  <si>
    <t>Warzywa ogółem</t>
  </si>
  <si>
    <t>Trawy polowe na zielonkę</t>
  </si>
  <si>
    <t>liście buraków</t>
  </si>
  <si>
    <t>Len włokno</t>
  </si>
  <si>
    <t>Tytoń</t>
  </si>
  <si>
    <t>INFORMACJA O APLIKACJI</t>
  </si>
  <si>
    <t>Sporządzona na podstawie z wytycznych Rozporządzenia Rady Ministrów z 5 czerwca 2018  w sprawie przyjęcia: Programów działań mających na celu zmniejszenie zanieczyszczenia wód azotanami pochodzącymi ze źródeł rolniczych oraz zapobieganie dalszemu zanieczyszczeniu</t>
  </si>
  <si>
    <t>Należy wypełnić żółte pola</t>
  </si>
  <si>
    <t>Pola zamarkowane kolorem szarym zawierają formuły obliczeniowe i zostały zablokowane do edycji</t>
  </si>
  <si>
    <t>Część pozycji wyliczana automatycznie po wypełnieniu pól z danymi</t>
  </si>
  <si>
    <t>Na szarym pasku podane zostały wzory na wyliczanie poszczególnych pozycji Planu Nawożenia</t>
  </si>
  <si>
    <t>LEGENDA:</t>
  </si>
  <si>
    <t xml:space="preserve">* </t>
  </si>
  <si>
    <t>- Należy wybrać alternatywnie jeden z wariantów</t>
  </si>
  <si>
    <t>gleba b. lekka</t>
  </si>
  <si>
    <t>gleba lekka</t>
  </si>
  <si>
    <t>gleba średnia</t>
  </si>
  <si>
    <t>gleba ciężka</t>
  </si>
  <si>
    <t>gleba organiczna</t>
  </si>
  <si>
    <t>Nminkg/ha=oznaczony analitycznie Nmin mg/kgs.m. x gęstość objętościowa kg/dm3 s.m. x 3 (współczynnik przeliczeniowy dla warstwy 0-30cm)</t>
  </si>
  <si>
    <t>Tak</t>
  </si>
  <si>
    <t>Nie</t>
  </si>
  <si>
    <t>Trzoda chlewna</t>
  </si>
  <si>
    <t>Obornik</t>
  </si>
  <si>
    <t>Bydło</t>
  </si>
  <si>
    <t>Gnojówka</t>
  </si>
  <si>
    <t>Drób</t>
  </si>
  <si>
    <t>Gnojowica</t>
  </si>
  <si>
    <t>Konie</t>
  </si>
  <si>
    <t>Pomiot</t>
  </si>
  <si>
    <t>Owce</t>
  </si>
  <si>
    <t>Futerkowe</t>
  </si>
  <si>
    <t>Pozostałe gatunki</t>
  </si>
  <si>
    <t>Inne</t>
  </si>
  <si>
    <t>WPISZ: X JEŚLI NIE LICZYĆ TEGO AREAŁU DO POWIERZCHNI GOSPODARSTWA</t>
  </si>
  <si>
    <t>Powierzchnia gospodarstwa w ha</t>
  </si>
  <si>
    <t>Dla roślin, które nie zostały wymienione w Tab. 10 Rozporządzenia i dla których brak roślin najbardziej zbliżonych botanicznie lub uprawowo  (w konsekwencji brak dla nich danych),  należy podać dane z materiałów naukowych (w przypadku danych literaturowych należy dołączyć kopię tych danych z podaniem źródła - autor, tytuł, data wydania). Dane literaturowe mozna wpisać w żółte pola zakladki POBRANIE_</t>
  </si>
  <si>
    <t>4.8</t>
  </si>
  <si>
    <t>W przypadku zastosowania 2 rodzajów nawozów naturalnych na tym samym polu pod jedną i tę samą  roślinę w tym samym okresie roku (np. obornik i gnojowica pod kukurydzę w plonie głównym), należy podać je w odrębnych wierszach, równoczesnie wpisując literę: "X" w kolumnie 37 celem nie zliczania areału zdublowanej powierzchni do wielkości całego gospodarstwa</t>
  </si>
  <si>
    <t>Lp.</t>
  </si>
  <si>
    <t>GATUNEK / GRUPA TECHNOLOGICZNA ZWIERZĄT</t>
  </si>
  <si>
    <t>SYSTEM UTRZYMANIA</t>
  </si>
  <si>
    <t xml:space="preserve">GŁĘBOKA ŚCIÓŁKA (OBORNIK) </t>
  </si>
  <si>
    <t>PŁYTKA ŚCIÓŁKA (OBORNIK/GNOJÓWKA</t>
  </si>
  <si>
    <t>BEZŚCIOŁOWO (GNOJOWICA / POMIOT/ODCHODY)</t>
  </si>
  <si>
    <t>Dotyczy posiadaczy zwierząt lub nabywców nawozów naturalnych</t>
  </si>
  <si>
    <t>Tabela 3 dotyczy posiadaczy zwierząt lub nabywców nawozów naturalnych</t>
  </si>
  <si>
    <t>Stan na koniec ostatniego miesiąca przed sporządzaniem Planu (szt.)</t>
  </si>
  <si>
    <t>HISTORIA GRUP TECHNOLOGICZNYCH  ZWIERZĄT ZA OSTATNIE 12 MIESIĘCY *</t>
  </si>
  <si>
    <t xml:space="preserve"> nie dotyczy nabywców nawozów naturlanych</t>
  </si>
  <si>
    <t>- Tab. 1  Dane o zasobach azotu (w arkuszu DANE)</t>
  </si>
  <si>
    <t>- Tab. 2 Dawki nawozów naturalnych zastosowane na pole pod przedplon oraz planowane dawki pod plon główny (w arkuszu DANE)</t>
  </si>
  <si>
    <t>- Tab. 3  INFORMACJA O TECHNOLOGII PRODUKCJI ZWIERZĘCEJ W GOSPODARSTWIE WŁASNYM LUB W GOSPODARSTWIE-SPRZEDAWCY NAWOZÓW NATURALNYCH ( w arkuszu TECHNOLOGIA)</t>
  </si>
  <si>
    <t>Separ. stała gnojowica</t>
  </si>
  <si>
    <t>Separ. płynna gnojowica</t>
  </si>
  <si>
    <t>Poferment płynny</t>
  </si>
  <si>
    <t>Poferment stały</t>
  </si>
  <si>
    <t>Kompost i inne organiczne</t>
  </si>
  <si>
    <t>str. 3</t>
  </si>
  <si>
    <t>Tab.3       INFORMACJA O TECHNOLOGII PRODUKCJI ZWIERZĘCEJ W GOSPODARSTWIE WŁASNYM LUB W GOSPODARSTWIE SPRZEDAWCY NAWOZÓW NATURALNYCH</t>
  </si>
  <si>
    <t>( należy wymienić wszystkie grupy technologiczne oraz podać system utrzymania dla każdej z nich w gospodarstwie własnym lub w gospodarstwie sprzedawcy nawozów naturalnych)</t>
  </si>
  <si>
    <t>Czy zastosowano w przeploniie siew bobowatych na zielonkę</t>
  </si>
  <si>
    <t>Czy zastosowano w przeplonie  siew na ziarno</t>
  </si>
  <si>
    <t>Nog. w % w świeżej masie</t>
  </si>
  <si>
    <t xml:space="preserve">Rodzaj zwierząt </t>
  </si>
  <si>
    <t>Buhaje</t>
  </si>
  <si>
    <t>Krowy (o wydajności mlecznej 6 tys. litrów)</t>
  </si>
  <si>
    <t>Krowy (o wydajności mlecznej 6-8 tys. litrów)</t>
  </si>
  <si>
    <t>Krowy pow. 500 kg (o wyd. mlecz. pow. 8 tys. l.)</t>
  </si>
  <si>
    <t>Jałówki cielne</t>
  </si>
  <si>
    <t>Jałówki pow. 1 roku</t>
  </si>
  <si>
    <t>Jałówki od 1/2 do 1 roku</t>
  </si>
  <si>
    <t>Bydło opasowe pow. 1 roku</t>
  </si>
  <si>
    <t>Bydło opasowe od 1/2 do 1 roku</t>
  </si>
  <si>
    <t>Cielęta do 1/2 roku</t>
  </si>
  <si>
    <t>Knury</t>
  </si>
  <si>
    <t>Lochy</t>
  </si>
  <si>
    <t>Prosięta do 2 miesięcy</t>
  </si>
  <si>
    <t>Warchlaki od 2 do 4 miesięcy</t>
  </si>
  <si>
    <t>Tuczniki</t>
  </si>
  <si>
    <t>Kury nieśne</t>
  </si>
  <si>
    <t>Kury mięsne</t>
  </si>
  <si>
    <t>Kury do 20 tygodnia życia</t>
  </si>
  <si>
    <t>Kurczęta broilery</t>
  </si>
  <si>
    <t>Kaczki</t>
  </si>
  <si>
    <t>Gęsi</t>
  </si>
  <si>
    <t>Indyki samce</t>
  </si>
  <si>
    <t>Indyki samice</t>
  </si>
  <si>
    <t>Przepiórki</t>
  </si>
  <si>
    <t>Perlice</t>
  </si>
  <si>
    <t>Owce pow. 1 i 1/2 roku</t>
  </si>
  <si>
    <t>Tryki pow. 1 i 1/2 roku</t>
  </si>
  <si>
    <t>Jagnięta do 3 i 1/2 miesiąca</t>
  </si>
  <si>
    <t>Jarlaki tryczki</t>
  </si>
  <si>
    <t>Jarlaki maciorki</t>
  </si>
  <si>
    <t>Ogiery-ras dużych</t>
  </si>
  <si>
    <t>Klacze, wałachy-ras dużych</t>
  </si>
  <si>
    <t>Źrebaki pow. 2 lat-ras dużych</t>
  </si>
  <si>
    <t>Źrebaki od 1 roku do 2 lat-ras dużych</t>
  </si>
  <si>
    <t>Źrebaki od 1/2 roku do 1 roku-ras dużych</t>
  </si>
  <si>
    <t>Źrebięta do 1/2 roku</t>
  </si>
  <si>
    <t>Ogiery-ras małych</t>
  </si>
  <si>
    <t>Klacze, wałachy-ras małych</t>
  </si>
  <si>
    <t>Źrebaki pow. 2 lat-ras małych</t>
  </si>
  <si>
    <t>Źrebaki od 1 roku do 2 lat-ras małych</t>
  </si>
  <si>
    <t>Źrebaki od 1/2 roku do 1 roku-ras małych</t>
  </si>
  <si>
    <t>Źrebięta do 1/2 roku-ras małych</t>
  </si>
  <si>
    <t>Kozy matki</t>
  </si>
  <si>
    <t>Koźlęta do 3,5 miesiąca</t>
  </si>
  <si>
    <t>Koźlęta od 3,5 mies. do 1/2 roku</t>
  </si>
  <si>
    <t>Pozostałe kozy</t>
  </si>
  <si>
    <t>RODZAJ NAWOZU NATURALNEGO</t>
  </si>
  <si>
    <t>PRODUKCJA NAWOZÓW NATURALNYCH W GOSPODARSTWIE WŁASNYM ZA OSTATNIE 12 MIESIĘCY</t>
  </si>
  <si>
    <t xml:space="preserve">ROCZNY ZAKUP NAWOZÓW NATURALNYCH DLA GOSPODARSTWA </t>
  </si>
  <si>
    <r>
      <t>ILOŚĆ         (w tonach lub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b/>
        <sz val="11"/>
        <color theme="1"/>
        <rFont val="Calibri"/>
        <family val="2"/>
        <charset val="238"/>
        <scheme val="minor"/>
      </rPr>
      <t>)</t>
    </r>
  </si>
  <si>
    <t>Tab.3       INFORMACJA O TECHNOLOGII PRODUKCJI ZWIERZĘCEJ W GOSPODARSTWIE WŁASNYM LUB W GOSPODARSTWIE SPRZEDAWCY NAWOZÓW NATURALNYCH ORAZ O  ILOŚCI NAWOZÓW</t>
  </si>
  <si>
    <t>WYSZCZEGÓLNIENIE</t>
  </si>
  <si>
    <t xml:space="preserve">OBORNIK           Ilość nawozu naturalnego  w t </t>
  </si>
  <si>
    <r>
      <t xml:space="preserve">GNOJOWICA        Ilość nawozu naturalnego  w m 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/>
    </r>
  </si>
  <si>
    <r>
      <t xml:space="preserve">GNOJÓWKA        Ilość nawozu naturalnego  w m 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/>
    </r>
  </si>
  <si>
    <r>
      <t>POMIOT              Ilość nawozu naturalnego  w t</t>
    </r>
    <r>
      <rPr>
        <sz val="11"/>
        <color theme="1"/>
        <rFont val="Calibri"/>
        <family val="2"/>
        <charset val="238"/>
        <scheme val="minor"/>
      </rPr>
      <t/>
    </r>
  </si>
  <si>
    <r>
      <t xml:space="preserve">GNOJOWICA SEPAROWANA       Ilość nawozu naturalnego  w m 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/>
    </r>
  </si>
  <si>
    <r>
      <t xml:space="preserve">POZOSTAŁE          Ilość nawozu organicznego            w  t lub  m 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/>
    </r>
  </si>
  <si>
    <t>ROCZNA PRODUKCJA NAWOZU NATURALNEGO W GOSPODARSTWIE WŁASNYM (w t onach/m3)</t>
  </si>
  <si>
    <t>NABYCIE NAWOZÓW NATURALNYCH SPOZA GOSPODARSTWA  (w tonach/m3)</t>
  </si>
  <si>
    <t>ZUŻYCIE NAWOZÓW NATURALNYCH WEDŁUG PLANU NAWOŻENIA  (w tonach/m3)</t>
  </si>
  <si>
    <t>ZBYCIE NAWOZÓW NATURALNYCH POZA GOSPODARSTWO  (w tonach/m3)</t>
  </si>
  <si>
    <t>ZMAGAZYNOWANIE NAWOZÓW NATURALNYCH W GOSPODARSTWIE W RAMACH DOPUSZCZALNYCH WARUNKÓW I LIMITÓW MAGAZYNOWANIA (w tonach/m3)</t>
  </si>
  <si>
    <t>DANE DO WARIANTU OBLICZEŃ wg INFORMACJI WŁASNYCH ROLNIKA</t>
  </si>
  <si>
    <t>BYDŁO</t>
  </si>
  <si>
    <t>TRZODA CHLEWNA</t>
  </si>
  <si>
    <t>KURY</t>
  </si>
  <si>
    <t>OWCE</t>
  </si>
  <si>
    <t>KONIE</t>
  </si>
  <si>
    <t>KOZY</t>
  </si>
  <si>
    <t>TRZODA+BYDŁO</t>
  </si>
  <si>
    <t>TRZODA+INNE</t>
  </si>
  <si>
    <r>
      <t>ILOŚĆ          (w tonach lub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b/>
        <sz val="11"/>
        <color theme="1"/>
        <rFont val="Calibri"/>
        <family val="2"/>
        <charset val="238"/>
        <scheme val="minor"/>
      </rPr>
      <t>)</t>
    </r>
  </si>
  <si>
    <t>NAWOZY NATURALNE Z ZAKUPU</t>
  </si>
  <si>
    <t>LICZBA SZTUK WEDŁUG ŚREDNIOROCZNEGO STANU ZWIERZĄT W GRUPIE TECHNOLOGICZNEJ (dane za ostatnie 12 miesięcy  w sztukach fizycznych) UTRZYMYWANYCH NA:</t>
  </si>
  <si>
    <t>GRUPA TECHNOLOGICZNA ZWIERZĄT (np. Tuczniki, Cielęta 6 mies. do 1 roku)</t>
  </si>
  <si>
    <r>
      <t xml:space="preserve">DANE DO WARIANTU OBLICZEŃ NA PODSTAWIE TABEL  ROZPORZĄDZENIA z  5 CZERWCA 2017 </t>
    </r>
    <r>
      <rPr>
        <sz val="14"/>
        <color rgb="FFFF0000"/>
        <rFont val="Calibri"/>
        <family val="2"/>
        <charset val="238"/>
        <scheme val="minor"/>
      </rPr>
      <t>*</t>
    </r>
  </si>
  <si>
    <t xml:space="preserve"> nie dotyczy nabywców nawozów naturalnych, którzy nie prowadzą produkcji zwierzęcej</t>
  </si>
  <si>
    <t>( należy wymienić wszystkie grupy technologiczne oraz podać system utrzymania dla każdej z nich w gospodarstwie własnym lub rodzaj nawozu naturalnego z gospodarstwa sprzedawcy nawozów naturalnych)</t>
  </si>
  <si>
    <r>
      <t xml:space="preserve">ZAWARTOŚĆ N og. w % świeżej masy wg badań laboratoryjnych </t>
    </r>
    <r>
      <rPr>
        <sz val="10"/>
        <color rgb="FFFF0000"/>
        <rFont val="Calibri"/>
        <family val="2"/>
        <charset val="238"/>
        <scheme val="minor"/>
      </rPr>
      <t>**</t>
    </r>
  </si>
  <si>
    <t>podać jeśli posiadamy wyniki badń laboratoryjnych</t>
  </si>
  <si>
    <t>Stan na 1.01.2019  (szt.)</t>
  </si>
  <si>
    <t>Stan na 1.01.2018 (szt.)</t>
  </si>
  <si>
    <t>Urodzenia w roku (szt.)</t>
  </si>
  <si>
    <t>Zakupy w roku (szt.)</t>
  </si>
  <si>
    <t>Sprzedaże w roku (szt.)</t>
  </si>
  <si>
    <t>Upadki/Uboje w roku (szt.)</t>
  </si>
  <si>
    <r>
      <t xml:space="preserve">ZAWARTOŚĆ       N og. w % świeżej masy </t>
    </r>
    <r>
      <rPr>
        <sz val="14"/>
        <color rgb="FFFF0000"/>
        <rFont val="Calibri"/>
        <family val="2"/>
        <charset val="238"/>
        <scheme val="minor"/>
      </rPr>
      <t>**</t>
    </r>
  </si>
  <si>
    <t>Wyniki badań laboratoryjnych nawozu naturalnego (jeśli zostały zrobione)</t>
  </si>
  <si>
    <t>WARIANT DLA NABYWCÓW NAWOZÓW NATURALNYCH</t>
  </si>
  <si>
    <t>* - nie dotyczy nabywców nawozów naturalnych, którzy nie prowadzą produkcji zwierzęcej</t>
  </si>
  <si>
    <t>WARIANT UPROSZCZONY</t>
  </si>
  <si>
    <t>DANE DO OBLICZEŃ  DLA ZAKUPOWANEGO NAWOZU NATURALNEGO</t>
  </si>
  <si>
    <t>WARIANT ROZBUDOWANY - TABELARYCZNY</t>
  </si>
  <si>
    <t>** - w przypadku braku wyników badań należy wypełnić dodatkowo kolumny od 2 do 5 dla WARIANTU  ROZBUDOWANEGO -TABELARYCZNEGO   z informacją o ilości sztuk stanu średniorocznego chowanych w różnych systemach utrzymania w rozbiciu na grupy technologiczne. JEŚLI KOLUMNA 9 lub KOLUMNY 2 DO 5 NIE ZOSTANĄ WYPEŁNIONE OBLICZENIE ZOSTANIE PRZEPROWADZONE WG NAJWYŻSZEJ ZAWARTOŚCI N og. DLA DANEGO GATUNKU/GATUNKÓW ZWIERZĄT</t>
  </si>
  <si>
    <r>
      <t xml:space="preserve">DANE DO WARIANTU OBLICZEŃ NA PODSTAWIE TABEL  ROZPORZĄDZENIA z  5 CZERWCA 2018 </t>
    </r>
    <r>
      <rPr>
        <sz val="14"/>
        <color rgb="FFFF0000"/>
        <rFont val="Calibri"/>
        <family val="2"/>
        <charset val="238"/>
        <scheme val="minor"/>
      </rPr>
      <t>*</t>
    </r>
  </si>
  <si>
    <t xml:space="preserve">Ilość nawozu naturalnego  w t </t>
  </si>
  <si>
    <r>
      <t xml:space="preserve">Ilość nawozu naturalnego  w m 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</si>
  <si>
    <r>
      <t xml:space="preserve">Ilość nawozu naturalnego  w  t lub m 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</si>
  <si>
    <t>Gnojowica separowana</t>
  </si>
  <si>
    <t>SUMA NAWOZÓW NATURALNYCH (własne+zakup w tonach/m3)</t>
  </si>
  <si>
    <t>Należy  WYBRAĆ JEDEN Z WARIANTÓW i WYMIENIĆ WSZYTSKIE GRUPY TECHNOLOGICZNE oraz podać system utrzymania dla każdej z nich w gospodarstwie własnym lub rodzaj nawozu naturalnego z gospodarstwa sprzedawcy nawozów naturalnych</t>
  </si>
  <si>
    <r>
      <t xml:space="preserve">Tab.3       INFORMACJA O TECHNOLOGII PRODUKCJI ZWIERZĘCEJ W GOSPODARSTWIE </t>
    </r>
    <r>
      <rPr>
        <b/>
        <u/>
        <sz val="14"/>
        <color rgb="FFFF0000"/>
        <rFont val="Calibri"/>
        <family val="2"/>
        <charset val="238"/>
        <scheme val="minor"/>
      </rPr>
      <t>WŁASNYM</t>
    </r>
    <r>
      <rPr>
        <b/>
        <sz val="14"/>
        <color theme="1"/>
        <rFont val="Calibri"/>
        <family val="2"/>
        <charset val="238"/>
        <scheme val="minor"/>
      </rPr>
      <t xml:space="preserve"> LUB W GOSPODARSTWIE </t>
    </r>
    <r>
      <rPr>
        <b/>
        <u/>
        <sz val="14"/>
        <color rgb="FFFF0000"/>
        <rFont val="Calibri"/>
        <family val="2"/>
        <charset val="238"/>
        <scheme val="minor"/>
      </rPr>
      <t>SPRZEDAWCY NAWOZÓW</t>
    </r>
    <r>
      <rPr>
        <b/>
        <sz val="14"/>
        <color theme="1"/>
        <rFont val="Calibri"/>
        <family val="2"/>
        <charset val="238"/>
        <scheme val="minor"/>
      </rPr>
      <t xml:space="preserve"> NATURALNYCH ORAZ O  ILOŚCI NAWOZÓW NATURALNYCH</t>
    </r>
  </si>
  <si>
    <t>OBORNIK ZMIESZANY</t>
  </si>
  <si>
    <t xml:space="preserve">kg na 1 tonę produktu </t>
  </si>
  <si>
    <t>Użytki zielone</t>
  </si>
  <si>
    <t>Kodeks Dobrej Praktyki Rolniczej,  Wydanie 2002 rok</t>
  </si>
  <si>
    <t>UGÓR</t>
  </si>
  <si>
    <t>WPISZ CYFRĘ: FORMA JARA=1;  lub FORMA OZIMA=2 lub FORMA WIELOLETNIA=2</t>
  </si>
  <si>
    <t>ZBYCIE</t>
  </si>
  <si>
    <t>ROCZNE ZBYCIE NAWOZÓW POZA GOSPODARSTWO</t>
  </si>
  <si>
    <r>
      <t>ILOŚĆ                    (w tonach lub m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  <r>
      <rPr>
        <b/>
        <sz val="11"/>
        <color theme="1"/>
        <rFont val="Calibri"/>
        <family val="2"/>
        <charset val="238"/>
        <scheme val="minor"/>
      </rPr>
      <t>)</t>
    </r>
  </si>
  <si>
    <t>str. 1 z 3</t>
  </si>
  <si>
    <t>str. 2 z 3</t>
  </si>
  <si>
    <t>BYDŁO+INNE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</si>
</sst>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i/>
      <sz val="16"/>
      <name val="Arial"/>
      <family val="2"/>
      <charset val="238"/>
    </font>
    <font>
      <sz val="10"/>
      <color rgb="FFFF0000"/>
      <name val="Arial"/>
      <family val="2"/>
      <charset val="238"/>
    </font>
    <font>
      <b/>
      <i/>
      <sz val="16"/>
      <name val="Arial"/>
      <family val="2"/>
      <charset val="238"/>
    </font>
    <font>
      <b/>
      <i/>
      <sz val="11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vertAlign val="subscript"/>
      <sz val="10"/>
      <name val="Arial"/>
      <family val="2"/>
      <charset val="238"/>
    </font>
    <font>
      <sz val="10"/>
      <name val="Arial CE"/>
      <charset val="238"/>
    </font>
    <font>
      <sz val="12"/>
      <name val="Arial CE"/>
      <charset val="238"/>
    </font>
    <font>
      <b/>
      <sz val="8"/>
      <color rgb="FFFF0000"/>
      <name val="Arial"/>
      <family val="2"/>
      <charset val="238"/>
    </font>
    <font>
      <b/>
      <sz val="8"/>
      <name val="Arial"/>
      <family val="2"/>
      <charset val="238"/>
    </font>
    <font>
      <i/>
      <sz val="9"/>
      <name val="Arial"/>
      <family val="2"/>
      <charset val="238"/>
    </font>
    <font>
      <i/>
      <sz val="10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i/>
      <sz val="12"/>
      <name val="Arial CE"/>
      <charset val="238"/>
    </font>
    <font>
      <b/>
      <sz val="14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color rgb="FFFF505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name val="Times New Roman"/>
      <family val="1"/>
      <charset val="238"/>
    </font>
    <font>
      <b/>
      <vertAlign val="superscript"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4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u/>
      <sz val="14"/>
      <color rgb="FFFF000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9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dotted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dotted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dotted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dotted">
        <color indexed="64"/>
      </diagonal>
    </border>
    <border diagonalUp="1">
      <left/>
      <right style="medium">
        <color indexed="64"/>
      </right>
      <top/>
      <bottom style="thin">
        <color indexed="64"/>
      </bottom>
      <diagonal style="dotted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dotted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dotted">
        <color indexed="64"/>
      </diagonal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DotDot">
        <color indexed="64"/>
      </bottom>
      <diagonal/>
    </border>
    <border>
      <left/>
      <right/>
      <top style="medium">
        <color indexed="64"/>
      </top>
      <bottom style="dashDotDot">
        <color indexed="64"/>
      </bottom>
      <diagonal/>
    </border>
    <border>
      <left/>
      <right style="medium">
        <color indexed="64"/>
      </right>
      <top style="medium">
        <color indexed="64"/>
      </top>
      <bottom style="dashDotDot">
        <color indexed="64"/>
      </bottom>
      <diagonal/>
    </border>
    <border>
      <left/>
      <right/>
      <top/>
      <bottom style="dashDotDot">
        <color indexed="64"/>
      </bottom>
      <diagonal/>
    </border>
  </borders>
  <cellStyleXfs count="6">
    <xf numFmtId="0" fontId="0" fillId="0" borderId="0"/>
    <xf numFmtId="0" fontId="4" fillId="0" borderId="0"/>
    <xf numFmtId="0" fontId="4" fillId="0" borderId="0"/>
    <xf numFmtId="0" fontId="18" fillId="0" borderId="0"/>
    <xf numFmtId="0" fontId="2" fillId="0" borderId="0"/>
    <xf numFmtId="9" fontId="37" fillId="0" borderId="0" applyFont="0" applyFill="0" applyBorder="0" applyAlignment="0" applyProtection="0"/>
  </cellStyleXfs>
  <cellXfs count="552">
    <xf numFmtId="0" fontId="0" fillId="0" borderId="0" xfId="0"/>
    <xf numFmtId="0" fontId="5" fillId="0" borderId="0" xfId="1" applyFont="1" applyAlignment="1" applyProtection="1">
      <alignment vertical="center"/>
      <protection hidden="1"/>
    </xf>
    <xf numFmtId="0" fontId="4" fillId="0" borderId="0" xfId="1" applyProtection="1">
      <protection locked="0"/>
    </xf>
    <xf numFmtId="0" fontId="4" fillId="0" borderId="0" xfId="1" applyProtection="1">
      <protection hidden="1"/>
    </xf>
    <xf numFmtId="0" fontId="4" fillId="0" borderId="0" xfId="1" applyAlignment="1" applyProtection="1">
      <alignment vertical="top"/>
      <protection hidden="1"/>
    </xf>
    <xf numFmtId="0" fontId="8" fillId="0" borderId="0" xfId="1" applyFont="1" applyProtection="1">
      <protection locked="0"/>
    </xf>
    <xf numFmtId="0" fontId="4" fillId="0" borderId="0" xfId="1" applyAlignment="1" applyProtection="1">
      <alignment horizontal="right"/>
      <protection hidden="1"/>
    </xf>
    <xf numFmtId="0" fontId="4" fillId="0" borderId="0" xfId="1" applyAlignment="1" applyProtection="1">
      <alignment horizontal="center"/>
      <protection locked="0"/>
    </xf>
    <xf numFmtId="0" fontId="5" fillId="0" borderId="0" xfId="1" applyFont="1" applyProtection="1">
      <protection locked="0"/>
    </xf>
    <xf numFmtId="0" fontId="4" fillId="0" borderId="0" xfId="1" applyAlignment="1" applyProtection="1">
      <alignment horizontal="right"/>
      <protection locked="0"/>
    </xf>
    <xf numFmtId="0" fontId="4" fillId="2" borderId="1" xfId="1" applyFill="1" applyBorder="1" applyAlignment="1" applyProtection="1">
      <alignment horizontal="center" vertical="center"/>
      <protection locked="0"/>
    </xf>
    <xf numFmtId="0" fontId="9" fillId="0" borderId="0" xfId="1" quotePrefix="1" applyFont="1" applyAlignment="1" applyProtection="1">
      <alignment horizontal="center" vertical="center"/>
      <protection hidden="1"/>
    </xf>
    <xf numFmtId="0" fontId="4" fillId="0" borderId="4" xfId="1" applyBorder="1" applyProtection="1">
      <protection locked="0"/>
    </xf>
    <xf numFmtId="2" fontId="4" fillId="0" borderId="5" xfId="1" applyNumberFormat="1" applyBorder="1" applyAlignment="1" applyProtection="1">
      <alignment vertical="center"/>
      <protection locked="0"/>
    </xf>
    <xf numFmtId="0" fontId="10" fillId="0" borderId="0" xfId="1" applyFont="1" applyAlignment="1" applyProtection="1">
      <alignment vertical="center"/>
      <protection hidden="1"/>
    </xf>
    <xf numFmtId="0" fontId="11" fillId="0" borderId="2" xfId="1" applyFont="1" applyBorder="1" applyAlignment="1" applyProtection="1">
      <alignment vertical="top"/>
      <protection locked="0"/>
    </xf>
    <xf numFmtId="0" fontId="12" fillId="0" borderId="5" xfId="1" applyFont="1" applyBorder="1" applyAlignment="1" applyProtection="1">
      <alignment vertical="top"/>
      <protection locked="0"/>
    </xf>
    <xf numFmtId="0" fontId="11" fillId="0" borderId="5" xfId="1" applyFont="1" applyBorder="1" applyAlignment="1" applyProtection="1">
      <alignment vertical="top"/>
      <protection locked="0"/>
    </xf>
    <xf numFmtId="0" fontId="11" fillId="0" borderId="3" xfId="1" applyFont="1" applyBorder="1" applyAlignment="1" applyProtection="1">
      <alignment vertical="top"/>
      <protection locked="0"/>
    </xf>
    <xf numFmtId="0" fontId="11" fillId="0" borderId="0" xfId="1" applyFont="1" applyAlignment="1" applyProtection="1">
      <alignment vertical="top"/>
      <protection locked="0"/>
    </xf>
    <xf numFmtId="0" fontId="11" fillId="0" borderId="6" xfId="1" applyFont="1" applyBorder="1" applyAlignment="1" applyProtection="1">
      <alignment vertical="top"/>
      <protection locked="0"/>
    </xf>
    <xf numFmtId="0" fontId="4" fillId="0" borderId="7" xfId="1" applyBorder="1" applyAlignment="1" applyProtection="1">
      <alignment horizontal="center" vertical="center"/>
      <protection hidden="1"/>
    </xf>
    <xf numFmtId="0" fontId="4" fillId="0" borderId="8" xfId="1" applyBorder="1" applyProtection="1">
      <protection hidden="1"/>
    </xf>
    <xf numFmtId="0" fontId="4" fillId="0" borderId="8" xfId="1" applyBorder="1" applyAlignment="1" applyProtection="1">
      <alignment horizontal="center" vertical="center"/>
      <protection hidden="1"/>
    </xf>
    <xf numFmtId="0" fontId="4" fillId="0" borderId="9" xfId="1" applyBorder="1" applyProtection="1">
      <protection hidden="1"/>
    </xf>
    <xf numFmtId="0" fontId="4" fillId="0" borderId="3" xfId="1" applyBorder="1" applyAlignment="1" applyProtection="1">
      <alignment horizontal="center" vertical="center"/>
      <protection hidden="1"/>
    </xf>
    <xf numFmtId="0" fontId="4" fillId="0" borderId="10" xfId="1" applyBorder="1" applyAlignment="1" applyProtection="1">
      <alignment horizontal="center" vertical="center"/>
      <protection hidden="1"/>
    </xf>
    <xf numFmtId="0" fontId="4" fillId="0" borderId="12" xfId="2" applyBorder="1" applyAlignment="1" applyProtection="1">
      <alignment horizontal="center" vertical="center"/>
      <protection hidden="1"/>
    </xf>
    <xf numFmtId="0" fontId="13" fillId="0" borderId="2" xfId="2" applyFont="1" applyBorder="1" applyAlignment="1" applyProtection="1">
      <alignment vertical="center"/>
      <protection hidden="1"/>
    </xf>
    <xf numFmtId="0" fontId="13" fillId="0" borderId="5" xfId="2" applyFont="1" applyBorder="1" applyAlignment="1" applyProtection="1">
      <alignment vertical="center"/>
      <protection hidden="1"/>
    </xf>
    <xf numFmtId="0" fontId="4" fillId="0" borderId="12" xfId="1" applyBorder="1" applyProtection="1">
      <protection hidden="1"/>
    </xf>
    <xf numFmtId="0" fontId="4" fillId="0" borderId="4" xfId="1" applyBorder="1" applyAlignment="1" applyProtection="1">
      <alignment horizontal="center" vertical="center"/>
      <protection hidden="1"/>
    </xf>
    <xf numFmtId="0" fontId="4" fillId="0" borderId="15" xfId="1" applyBorder="1" applyAlignment="1" applyProtection="1">
      <alignment horizontal="center"/>
      <protection hidden="1"/>
    </xf>
    <xf numFmtId="0" fontId="4" fillId="0" borderId="17" xfId="1" applyBorder="1" applyAlignment="1" applyProtection="1">
      <alignment horizontal="center" vertical="center"/>
      <protection hidden="1"/>
    </xf>
    <xf numFmtId="0" fontId="4" fillId="0" borderId="0" xfId="2" applyAlignment="1" applyProtection="1">
      <alignment horizontal="center" vertical="center"/>
      <protection hidden="1"/>
    </xf>
    <xf numFmtId="0" fontId="4" fillId="0" borderId="15" xfId="1" applyBorder="1" applyAlignment="1" applyProtection="1">
      <alignment horizontal="center" vertical="center"/>
      <protection hidden="1"/>
    </xf>
    <xf numFmtId="0" fontId="4" fillId="0" borderId="29" xfId="1" applyBorder="1" applyAlignment="1" applyProtection="1">
      <alignment vertical="center"/>
      <protection hidden="1"/>
    </xf>
    <xf numFmtId="0" fontId="4" fillId="0" borderId="23" xfId="1" applyBorder="1" applyAlignment="1" applyProtection="1">
      <alignment vertical="center"/>
      <protection hidden="1"/>
    </xf>
    <xf numFmtId="0" fontId="4" fillId="0" borderId="30" xfId="1" applyBorder="1" applyAlignment="1" applyProtection="1">
      <alignment vertical="center"/>
      <protection hidden="1"/>
    </xf>
    <xf numFmtId="0" fontId="14" fillId="0" borderId="12" xfId="1" applyFont="1" applyBorder="1" applyAlignment="1" applyProtection="1">
      <alignment horizontal="center"/>
      <protection hidden="1"/>
    </xf>
    <xf numFmtId="0" fontId="14" fillId="0" borderId="9" xfId="1" applyFont="1" applyBorder="1" applyAlignment="1" applyProtection="1">
      <alignment horizontal="center"/>
      <protection hidden="1"/>
    </xf>
    <xf numFmtId="0" fontId="14" fillId="0" borderId="16" xfId="1" applyFont="1" applyBorder="1" applyAlignment="1" applyProtection="1">
      <alignment horizontal="center"/>
      <protection hidden="1"/>
    </xf>
    <xf numFmtId="0" fontId="14" fillId="0" borderId="7" xfId="1" applyFont="1" applyBorder="1" applyAlignment="1" applyProtection="1">
      <alignment horizontal="center"/>
      <protection hidden="1"/>
    </xf>
    <xf numFmtId="0" fontId="14" fillId="0" borderId="8" xfId="1" applyFont="1" applyBorder="1" applyAlignment="1" applyProtection="1">
      <alignment horizontal="center"/>
      <protection hidden="1"/>
    </xf>
    <xf numFmtId="0" fontId="14" fillId="0" borderId="15" xfId="1" applyFont="1" applyBorder="1" applyAlignment="1" applyProtection="1">
      <alignment horizontal="center"/>
      <protection hidden="1"/>
    </xf>
    <xf numFmtId="0" fontId="14" fillId="0" borderId="17" xfId="1" applyFont="1" applyBorder="1" applyAlignment="1" applyProtection="1">
      <alignment horizontal="center" vertical="center"/>
      <protection hidden="1"/>
    </xf>
    <xf numFmtId="0" fontId="14" fillId="0" borderId="16" xfId="1" applyFont="1" applyBorder="1" applyAlignment="1" applyProtection="1">
      <alignment horizontal="center" vertical="center"/>
      <protection hidden="1"/>
    </xf>
    <xf numFmtId="0" fontId="4" fillId="0" borderId="18" xfId="2" applyBorder="1" applyAlignment="1" applyProtection="1">
      <alignment horizontal="center" vertical="center"/>
      <protection hidden="1"/>
    </xf>
    <xf numFmtId="0" fontId="4" fillId="0" borderId="28" xfId="1" applyBorder="1" applyAlignment="1" applyProtection="1">
      <alignment vertical="center"/>
      <protection hidden="1"/>
    </xf>
    <xf numFmtId="0" fontId="4" fillId="0" borderId="14" xfId="1" applyBorder="1" applyAlignment="1" applyProtection="1">
      <alignment horizontal="center"/>
      <protection hidden="1"/>
    </xf>
    <xf numFmtId="0" fontId="4" fillId="0" borderId="27" xfId="1" applyBorder="1" applyAlignment="1" applyProtection="1">
      <alignment horizontal="center"/>
      <protection hidden="1"/>
    </xf>
    <xf numFmtId="0" fontId="4" fillId="0" borderId="35" xfId="1" applyBorder="1" applyAlignment="1" applyProtection="1">
      <alignment horizontal="center"/>
      <protection hidden="1"/>
    </xf>
    <xf numFmtId="0" fontId="4" fillId="0" borderId="15" xfId="1" applyBorder="1" applyProtection="1">
      <protection hidden="1"/>
    </xf>
    <xf numFmtId="0" fontId="14" fillId="0" borderId="17" xfId="1" applyFont="1" applyBorder="1" applyAlignment="1" applyProtection="1">
      <alignment horizontal="center"/>
      <protection hidden="1"/>
    </xf>
    <xf numFmtId="0" fontId="14" fillId="0" borderId="0" xfId="1" applyFont="1" applyAlignment="1" applyProtection="1">
      <alignment horizontal="center"/>
      <protection hidden="1"/>
    </xf>
    <xf numFmtId="0" fontId="14" fillId="0" borderId="31" xfId="1" applyFont="1" applyBorder="1" applyAlignment="1" applyProtection="1">
      <alignment horizontal="center"/>
      <protection hidden="1"/>
    </xf>
    <xf numFmtId="0" fontId="14" fillId="0" borderId="23" xfId="1" applyFont="1" applyBorder="1" applyAlignment="1" applyProtection="1">
      <alignment vertical="center"/>
      <protection hidden="1"/>
    </xf>
    <xf numFmtId="0" fontId="20" fillId="0" borderId="24" xfId="1" applyFont="1" applyBorder="1" applyAlignment="1" applyProtection="1">
      <alignment horizontal="left" vertical="center"/>
      <protection hidden="1"/>
    </xf>
    <xf numFmtId="0" fontId="21" fillId="0" borderId="23" xfId="1" applyFont="1" applyBorder="1" applyAlignment="1" applyProtection="1">
      <alignment vertical="center"/>
      <protection hidden="1"/>
    </xf>
    <xf numFmtId="0" fontId="4" fillId="0" borderId="18" xfId="1" applyBorder="1" applyAlignment="1" applyProtection="1">
      <alignment horizontal="center" vertical="center"/>
      <protection hidden="1"/>
    </xf>
    <xf numFmtId="0" fontId="4" fillId="0" borderId="34" xfId="2" applyBorder="1" applyAlignment="1" applyProtection="1">
      <alignment horizontal="center" vertical="center" wrapText="1"/>
      <protection hidden="1"/>
    </xf>
    <xf numFmtId="0" fontId="4" fillId="0" borderId="15" xfId="2" applyBorder="1" applyAlignment="1" applyProtection="1">
      <alignment horizontal="center" vertical="center" wrapText="1"/>
      <protection hidden="1"/>
    </xf>
    <xf numFmtId="0" fontId="4" fillId="0" borderId="17" xfId="2" applyBorder="1" applyAlignment="1" applyProtection="1">
      <alignment horizontal="center" vertical="center" wrapText="1"/>
      <protection hidden="1"/>
    </xf>
    <xf numFmtId="0" fontId="4" fillId="0" borderId="16" xfId="2" applyBorder="1" applyAlignment="1" applyProtection="1">
      <alignment horizontal="center" vertical="center" wrapText="1"/>
      <protection hidden="1"/>
    </xf>
    <xf numFmtId="0" fontId="4" fillId="0" borderId="36" xfId="1" applyBorder="1" applyAlignment="1" applyProtection="1">
      <alignment horizontal="center" vertical="center"/>
      <protection hidden="1"/>
    </xf>
    <xf numFmtId="0" fontId="4" fillId="0" borderId="37" xfId="1" applyBorder="1" applyAlignment="1" applyProtection="1">
      <alignment horizontal="center" vertical="center"/>
      <protection hidden="1"/>
    </xf>
    <xf numFmtId="0" fontId="4" fillId="0" borderId="28" xfId="1" applyBorder="1" applyAlignment="1" applyProtection="1">
      <alignment horizontal="center" vertical="center"/>
      <protection hidden="1"/>
    </xf>
    <xf numFmtId="0" fontId="4" fillId="0" borderId="15" xfId="1" applyBorder="1" applyAlignment="1" applyProtection="1">
      <alignment horizontal="center" vertical="top" wrapText="1"/>
      <protection hidden="1"/>
    </xf>
    <xf numFmtId="0" fontId="4" fillId="0" borderId="17" xfId="1" applyBorder="1" applyAlignment="1" applyProtection="1">
      <alignment horizontal="center" vertical="top" wrapText="1"/>
      <protection hidden="1"/>
    </xf>
    <xf numFmtId="0" fontId="4" fillId="0" borderId="15" xfId="1" applyBorder="1" applyAlignment="1" applyProtection="1">
      <alignment vertical="center"/>
      <protection hidden="1"/>
    </xf>
    <xf numFmtId="0" fontId="4" fillId="0" borderId="4" xfId="1" applyBorder="1"/>
    <xf numFmtId="0" fontId="20" fillId="0" borderId="39" xfId="1" applyFont="1" applyBorder="1" applyAlignment="1" applyProtection="1">
      <alignment horizontal="center"/>
      <protection hidden="1"/>
    </xf>
    <xf numFmtId="0" fontId="20" fillId="0" borderId="23" xfId="1" applyFont="1" applyBorder="1" applyAlignment="1" applyProtection="1">
      <alignment horizontal="center"/>
      <protection hidden="1"/>
    </xf>
    <xf numFmtId="0" fontId="14" fillId="0" borderId="28" xfId="1" applyFont="1" applyBorder="1" applyAlignment="1" applyProtection="1">
      <alignment horizontal="center"/>
      <protection hidden="1"/>
    </xf>
    <xf numFmtId="0" fontId="14" fillId="0" borderId="18" xfId="1" applyFont="1" applyBorder="1" applyAlignment="1" applyProtection="1">
      <alignment horizontal="center"/>
      <protection hidden="1"/>
    </xf>
    <xf numFmtId="0" fontId="14" fillId="0" borderId="15" xfId="1" applyFont="1" applyBorder="1" applyAlignment="1" applyProtection="1">
      <alignment horizontal="center" vertical="center"/>
      <protection hidden="1"/>
    </xf>
    <xf numFmtId="0" fontId="14" fillId="0" borderId="19" xfId="1" applyFont="1" applyBorder="1" applyAlignment="1" applyProtection="1">
      <alignment horizontal="center" vertical="center"/>
      <protection hidden="1"/>
    </xf>
    <xf numFmtId="0" fontId="4" fillId="0" borderId="42" xfId="1" applyBorder="1" applyAlignment="1" applyProtection="1">
      <alignment horizontal="center" vertical="center"/>
      <protection hidden="1"/>
    </xf>
    <xf numFmtId="0" fontId="4" fillId="0" borderId="40" xfId="1" applyBorder="1" applyAlignment="1" applyProtection="1">
      <alignment horizontal="center" vertical="center" wrapText="1"/>
      <protection hidden="1"/>
    </xf>
    <xf numFmtId="0" fontId="22" fillId="0" borderId="43" xfId="1" applyFont="1" applyBorder="1" applyAlignment="1" applyProtection="1">
      <alignment horizontal="center" vertical="center" wrapText="1"/>
      <protection hidden="1"/>
    </xf>
    <xf numFmtId="0" fontId="22" fillId="0" borderId="44" xfId="1" applyFont="1" applyBorder="1" applyAlignment="1" applyProtection="1">
      <alignment horizontal="center" vertical="center" wrapText="1"/>
      <protection hidden="1"/>
    </xf>
    <xf numFmtId="0" fontId="14" fillId="0" borderId="44" xfId="1" applyFont="1" applyBorder="1" applyAlignment="1" applyProtection="1">
      <alignment horizontal="center" vertical="center"/>
      <protection hidden="1"/>
    </xf>
    <xf numFmtId="0" fontId="14" fillId="0" borderId="45" xfId="1" applyFont="1" applyBorder="1" applyAlignment="1" applyProtection="1">
      <alignment horizontal="center" vertical="center"/>
      <protection hidden="1"/>
    </xf>
    <xf numFmtId="0" fontId="4" fillId="4" borderId="46" xfId="1" applyFill="1" applyBorder="1" applyAlignment="1" applyProtection="1">
      <alignment horizontal="center" vertical="center" wrapText="1"/>
      <protection hidden="1"/>
    </xf>
    <xf numFmtId="0" fontId="4" fillId="4" borderId="44" xfId="1" applyFill="1" applyBorder="1" applyAlignment="1" applyProtection="1">
      <alignment horizontal="center" vertical="center" wrapText="1"/>
      <protection hidden="1"/>
    </xf>
    <xf numFmtId="0" fontId="4" fillId="0" borderId="41" xfId="1" applyBorder="1" applyAlignment="1" applyProtection="1">
      <alignment horizontal="center" vertical="center"/>
      <protection locked="0"/>
    </xf>
    <xf numFmtId="0" fontId="4" fillId="0" borderId="47" xfId="1" applyBorder="1" applyProtection="1">
      <protection hidden="1"/>
    </xf>
    <xf numFmtId="0" fontId="4" fillId="4" borderId="43" xfId="1" applyFill="1" applyBorder="1" applyAlignment="1" applyProtection="1">
      <alignment horizontal="center" vertical="center" wrapText="1"/>
      <protection hidden="1"/>
    </xf>
    <xf numFmtId="0" fontId="23" fillId="0" borderId="40" xfId="0" applyFont="1" applyBorder="1" applyAlignment="1">
      <alignment horizontal="center"/>
    </xf>
    <xf numFmtId="0" fontId="15" fillId="5" borderId="14" xfId="1" applyFont="1" applyFill="1" applyBorder="1" applyAlignment="1" applyProtection="1">
      <alignment horizontal="center" vertical="center" wrapText="1"/>
      <protection locked="0"/>
    </xf>
    <xf numFmtId="0" fontId="15" fillId="2" borderId="14" xfId="1" applyFont="1" applyFill="1" applyBorder="1" applyAlignment="1" applyProtection="1">
      <alignment horizontal="center" vertical="center" wrapText="1"/>
      <protection locked="0"/>
    </xf>
    <xf numFmtId="3" fontId="15" fillId="5" borderId="14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22" xfId="1" applyBorder="1" applyAlignment="1" applyProtection="1">
      <alignment horizontal="center" vertical="center"/>
      <protection hidden="1"/>
    </xf>
    <xf numFmtId="0" fontId="4" fillId="0" borderId="39" xfId="1" applyBorder="1" applyProtection="1">
      <protection hidden="1"/>
    </xf>
    <xf numFmtId="0" fontId="4" fillId="0" borderId="39" xfId="1" applyBorder="1" applyAlignment="1" applyProtection="1">
      <alignment horizontal="center"/>
      <protection hidden="1"/>
    </xf>
    <xf numFmtId="0" fontId="4" fillId="0" borderId="48" xfId="1" applyBorder="1" applyAlignment="1" applyProtection="1">
      <alignment horizontal="center"/>
      <protection hidden="1"/>
    </xf>
    <xf numFmtId="0" fontId="4" fillId="0" borderId="50" xfId="1" applyBorder="1" applyAlignment="1" applyProtection="1">
      <alignment horizontal="center"/>
      <protection hidden="1"/>
    </xf>
    <xf numFmtId="0" fontId="4" fillId="0" borderId="31" xfId="1" applyBorder="1" applyAlignment="1" applyProtection="1">
      <alignment horizontal="center" vertical="center"/>
      <protection hidden="1"/>
    </xf>
    <xf numFmtId="0" fontId="14" fillId="0" borderId="51" xfId="1" applyFont="1" applyBorder="1" applyAlignment="1" applyProtection="1">
      <alignment horizontal="center" vertical="center" wrapText="1"/>
      <protection hidden="1"/>
    </xf>
    <xf numFmtId="164" fontId="24" fillId="6" borderId="1" xfId="1" applyNumberFormat="1" applyFont="1" applyFill="1" applyBorder="1" applyAlignment="1" applyProtection="1">
      <alignment horizontal="center" vertical="center"/>
      <protection hidden="1"/>
    </xf>
    <xf numFmtId="0" fontId="14" fillId="0" borderId="31" xfId="1" applyFont="1" applyBorder="1" applyAlignment="1" applyProtection="1">
      <alignment horizontal="center" vertical="center"/>
      <protection hidden="1"/>
    </xf>
    <xf numFmtId="0" fontId="14" fillId="0" borderId="39" xfId="1" applyFont="1" applyBorder="1" applyAlignment="1" applyProtection="1">
      <alignment horizontal="center" vertical="center"/>
      <protection hidden="1"/>
    </xf>
    <xf numFmtId="0" fontId="14" fillId="0" borderId="24" xfId="1" applyFont="1" applyBorder="1" applyAlignment="1" applyProtection="1">
      <alignment horizontal="center" vertical="center"/>
      <protection hidden="1"/>
    </xf>
    <xf numFmtId="0" fontId="14" fillId="0" borderId="29" xfId="1" applyFont="1" applyBorder="1" applyAlignment="1" applyProtection="1">
      <alignment horizontal="center" vertical="center"/>
      <protection hidden="1"/>
    </xf>
    <xf numFmtId="164" fontId="24" fillId="0" borderId="52" xfId="1" applyNumberFormat="1" applyFont="1" applyBorder="1" applyAlignment="1" applyProtection="1">
      <alignment horizontal="center" vertical="center"/>
      <protection hidden="1"/>
    </xf>
    <xf numFmtId="0" fontId="14" fillId="0" borderId="30" xfId="1" applyFont="1" applyBorder="1" applyAlignment="1" applyProtection="1">
      <alignment horizontal="center" vertical="center"/>
      <protection hidden="1"/>
    </xf>
    <xf numFmtId="0" fontId="4" fillId="7" borderId="46" xfId="1" applyFill="1" applyBorder="1" applyAlignment="1" applyProtection="1">
      <alignment horizontal="center" vertical="center" wrapText="1"/>
      <protection hidden="1"/>
    </xf>
    <xf numFmtId="0" fontId="4" fillId="7" borderId="44" xfId="1" applyFill="1" applyBorder="1" applyAlignment="1" applyProtection="1">
      <alignment horizontal="center" vertical="center" wrapText="1"/>
      <protection hidden="1"/>
    </xf>
    <xf numFmtId="0" fontId="4" fillId="7" borderId="17" xfId="1" applyFill="1" applyBorder="1" applyAlignment="1" applyProtection="1">
      <alignment horizontal="center" vertical="center" wrapText="1"/>
      <protection hidden="1"/>
    </xf>
    <xf numFmtId="0" fontId="4" fillId="7" borderId="45" xfId="1" applyFill="1" applyBorder="1" applyAlignment="1" applyProtection="1">
      <alignment horizontal="center" vertical="center" wrapText="1"/>
      <protection hidden="1"/>
    </xf>
    <xf numFmtId="0" fontId="13" fillId="7" borderId="44" xfId="1" applyFont="1" applyFill="1" applyBorder="1" applyAlignment="1" applyProtection="1">
      <alignment horizontal="center" vertical="center" wrapText="1"/>
      <protection hidden="1"/>
    </xf>
    <xf numFmtId="0" fontId="4" fillId="7" borderId="0" xfId="1" applyFill="1" applyAlignment="1" applyProtection="1">
      <alignment horizontal="center" vertical="center" wrapText="1"/>
      <protection locked="0"/>
    </xf>
    <xf numFmtId="0" fontId="4" fillId="0" borderId="0" xfId="1" applyAlignment="1" applyProtection="1">
      <alignment horizontal="center" vertical="center" wrapText="1"/>
      <protection locked="0"/>
    </xf>
    <xf numFmtId="0" fontId="4" fillId="7" borderId="53" xfId="1" applyFill="1" applyBorder="1" applyAlignment="1" applyProtection="1">
      <alignment horizontal="center" vertical="center" wrapText="1"/>
      <protection hidden="1"/>
    </xf>
    <xf numFmtId="0" fontId="4" fillId="7" borderId="51" xfId="1" applyFill="1" applyBorder="1" applyAlignment="1" applyProtection="1">
      <alignment horizontal="center" vertical="center" wrapText="1"/>
      <protection hidden="1"/>
    </xf>
    <xf numFmtId="0" fontId="4" fillId="7" borderId="54" xfId="1" applyFill="1" applyBorder="1" applyAlignment="1" applyProtection="1">
      <alignment horizontal="center" vertical="center" wrapText="1"/>
      <protection hidden="1"/>
    </xf>
    <xf numFmtId="0" fontId="4" fillId="7" borderId="41" xfId="1" applyFill="1" applyBorder="1" applyAlignment="1" applyProtection="1">
      <alignment horizontal="center" vertical="center" wrapText="1"/>
      <protection hidden="1"/>
    </xf>
    <xf numFmtId="0" fontId="14" fillId="7" borderId="51" xfId="1" applyFont="1" applyFill="1" applyBorder="1" applyAlignment="1" applyProtection="1">
      <alignment horizontal="center" vertical="center" wrapText="1"/>
      <protection hidden="1"/>
    </xf>
    <xf numFmtId="0" fontId="4" fillId="7" borderId="55" xfId="1" applyFill="1" applyBorder="1" applyAlignment="1" applyProtection="1">
      <alignment horizontal="center" vertical="center" wrapText="1"/>
      <protection hidden="1"/>
    </xf>
    <xf numFmtId="0" fontId="4" fillId="7" borderId="56" xfId="1" applyFill="1" applyBorder="1" applyAlignment="1" applyProtection="1">
      <alignment horizontal="center" vertical="center" wrapText="1"/>
      <protection hidden="1"/>
    </xf>
    <xf numFmtId="0" fontId="4" fillId="8" borderId="57" xfId="1" applyFill="1" applyBorder="1" applyAlignment="1" applyProtection="1">
      <alignment horizontal="center" vertical="center"/>
      <protection hidden="1"/>
    </xf>
    <xf numFmtId="0" fontId="4" fillId="0" borderId="21" xfId="1" applyBorder="1" applyAlignment="1" applyProtection="1">
      <alignment horizontal="center" vertical="center"/>
      <protection locked="0"/>
    </xf>
    <xf numFmtId="0" fontId="4" fillId="6" borderId="21" xfId="1" applyFill="1" applyBorder="1" applyAlignment="1" applyProtection="1">
      <alignment horizontal="center" vertical="center"/>
      <protection hidden="1"/>
    </xf>
    <xf numFmtId="2" fontId="4" fillId="0" borderId="21" xfId="1" applyNumberFormat="1" applyBorder="1" applyAlignment="1" applyProtection="1">
      <alignment horizontal="center" vertical="center"/>
      <protection locked="0"/>
    </xf>
    <xf numFmtId="165" fontId="4" fillId="0" borderId="21" xfId="1" applyNumberFormat="1" applyBorder="1" applyAlignment="1" applyProtection="1">
      <alignment horizontal="center" vertical="center"/>
      <protection locked="0"/>
    </xf>
    <xf numFmtId="0" fontId="4" fillId="2" borderId="21" xfId="1" applyFill="1" applyBorder="1" applyAlignment="1" applyProtection="1">
      <alignment horizontal="center" vertical="center"/>
      <protection locked="0"/>
    </xf>
    <xf numFmtId="0" fontId="4" fillId="6" borderId="55" xfId="1" applyFill="1" applyBorder="1" applyAlignment="1" applyProtection="1">
      <alignment horizontal="center" vertical="center"/>
      <protection hidden="1"/>
    </xf>
    <xf numFmtId="0" fontId="4" fillId="6" borderId="3" xfId="1" applyFill="1" applyBorder="1" applyAlignment="1" applyProtection="1">
      <alignment horizontal="center" vertical="center"/>
      <protection hidden="1"/>
    </xf>
    <xf numFmtId="0" fontId="4" fillId="2" borderId="57" xfId="1" applyFill="1" applyBorder="1" applyAlignment="1" applyProtection="1">
      <alignment horizontal="center" vertical="center"/>
      <protection locked="0"/>
    </xf>
    <xf numFmtId="1" fontId="4" fillId="0" borderId="55" xfId="1" applyNumberFormat="1" applyBorder="1" applyAlignment="1" applyProtection="1">
      <alignment horizontal="center" vertical="center"/>
      <protection hidden="1"/>
    </xf>
    <xf numFmtId="1" fontId="4" fillId="0" borderId="56" xfId="1" applyNumberFormat="1" applyBorder="1" applyAlignment="1" applyProtection="1">
      <alignment horizontal="center" vertical="center"/>
      <protection hidden="1"/>
    </xf>
    <xf numFmtId="0" fontId="4" fillId="0" borderId="5" xfId="1" applyBorder="1" applyProtection="1">
      <protection locked="0"/>
    </xf>
    <xf numFmtId="3" fontId="4" fillId="0" borderId="5" xfId="1" applyNumberFormat="1" applyBorder="1" applyProtection="1">
      <protection hidden="1"/>
    </xf>
    <xf numFmtId="0" fontId="4" fillId="0" borderId="0" xfId="1" applyAlignment="1" applyProtection="1">
      <alignment horizontal="center" vertical="center"/>
      <protection hidden="1"/>
    </xf>
    <xf numFmtId="0" fontId="4" fillId="0" borderId="14" xfId="1" applyBorder="1" applyAlignment="1" applyProtection="1">
      <alignment horizontal="center"/>
      <protection locked="0"/>
    </xf>
    <xf numFmtId="4" fontId="25" fillId="0" borderId="14" xfId="3" applyNumberFormat="1" applyFont="1" applyBorder="1" applyAlignment="1">
      <alignment horizontal="center"/>
    </xf>
    <xf numFmtId="4" fontId="19" fillId="0" borderId="14" xfId="3" applyNumberFormat="1" applyFont="1" applyBorder="1" applyAlignment="1">
      <alignment horizontal="center"/>
    </xf>
    <xf numFmtId="0" fontId="4" fillId="6" borderId="58" xfId="1" applyFill="1" applyBorder="1" applyAlignment="1" applyProtection="1">
      <alignment horizontal="center" vertical="center"/>
      <protection hidden="1"/>
    </xf>
    <xf numFmtId="0" fontId="4" fillId="6" borderId="59" xfId="1" applyFill="1" applyBorder="1" applyAlignment="1" applyProtection="1">
      <alignment horizontal="center" vertical="center"/>
      <protection hidden="1"/>
    </xf>
    <xf numFmtId="0" fontId="4" fillId="6" borderId="60" xfId="1" applyFill="1" applyBorder="1" applyAlignment="1" applyProtection="1">
      <alignment horizontal="center" vertical="center"/>
      <protection hidden="1"/>
    </xf>
    <xf numFmtId="1" fontId="4" fillId="2" borderId="39" xfId="1" applyNumberFormat="1" applyFill="1" applyBorder="1" applyAlignment="1" applyProtection="1">
      <alignment horizontal="center" vertical="center"/>
      <protection locked="0"/>
    </xf>
    <xf numFmtId="4" fontId="4" fillId="2" borderId="39" xfId="1" applyNumberFormat="1" applyFill="1" applyBorder="1" applyAlignment="1" applyProtection="1">
      <alignment horizontal="center" vertical="center"/>
      <protection locked="0"/>
    </xf>
    <xf numFmtId="4" fontId="4" fillId="9" borderId="61" xfId="1" applyNumberFormat="1" applyFill="1" applyBorder="1" applyAlignment="1" applyProtection="1">
      <alignment horizontal="center" vertical="center"/>
      <protection hidden="1"/>
    </xf>
    <xf numFmtId="0" fontId="4" fillId="6" borderId="62" xfId="1" applyFill="1" applyBorder="1" applyAlignment="1" applyProtection="1">
      <alignment horizontal="center" vertical="center"/>
      <protection hidden="1"/>
    </xf>
    <xf numFmtId="4" fontId="4" fillId="6" borderId="59" xfId="1" applyNumberFormat="1" applyFill="1" applyBorder="1" applyAlignment="1" applyProtection="1">
      <alignment horizontal="center"/>
      <protection hidden="1"/>
    </xf>
    <xf numFmtId="164" fontId="4" fillId="6" borderId="24" xfId="1" applyNumberFormat="1" applyFill="1" applyBorder="1" applyAlignment="1" applyProtection="1">
      <alignment horizontal="center" vertical="center"/>
      <protection hidden="1"/>
    </xf>
    <xf numFmtId="4" fontId="4" fillId="6" borderId="39" xfId="1" applyNumberFormat="1" applyFill="1" applyBorder="1" applyAlignment="1" applyProtection="1">
      <alignment horizontal="center" vertical="center"/>
      <protection hidden="1"/>
    </xf>
    <xf numFmtId="3" fontId="4" fillId="6" borderId="39" xfId="1" applyNumberFormat="1" applyFill="1" applyBorder="1" applyAlignment="1" applyProtection="1">
      <alignment horizontal="center" vertical="center"/>
      <protection hidden="1"/>
    </xf>
    <xf numFmtId="3" fontId="4" fillId="6" borderId="49" xfId="1" applyNumberFormat="1" applyFill="1" applyBorder="1" applyAlignment="1" applyProtection="1">
      <alignment horizontal="center" vertical="center"/>
      <protection hidden="1"/>
    </xf>
    <xf numFmtId="3" fontId="4" fillId="6" borderId="63" xfId="1" applyNumberFormat="1" applyFill="1" applyBorder="1" applyAlignment="1" applyProtection="1">
      <alignment horizontal="center" vertical="center"/>
      <protection hidden="1"/>
    </xf>
    <xf numFmtId="3" fontId="11" fillId="0" borderId="39" xfId="1" applyNumberFormat="1" applyFont="1" applyBorder="1" applyAlignment="1" applyProtection="1">
      <alignment horizontal="center" vertical="center"/>
      <protection locked="0"/>
    </xf>
    <xf numFmtId="3" fontId="4" fillId="6" borderId="14" xfId="1" applyNumberFormat="1" applyFill="1" applyBorder="1" applyAlignment="1" applyProtection="1">
      <alignment horizontal="center" vertical="center"/>
      <protection hidden="1"/>
    </xf>
    <xf numFmtId="4" fontId="11" fillId="0" borderId="39" xfId="1" applyNumberFormat="1" applyFont="1" applyBorder="1" applyAlignment="1" applyProtection="1">
      <alignment horizontal="center" vertical="center"/>
      <protection locked="0"/>
    </xf>
    <xf numFmtId="3" fontId="4" fillId="6" borderId="24" xfId="1" applyNumberFormat="1" applyFill="1" applyBorder="1" applyAlignment="1" applyProtection="1">
      <alignment horizontal="center" vertical="center"/>
      <protection hidden="1"/>
    </xf>
    <xf numFmtId="164" fontId="4" fillId="0" borderId="39" xfId="1" applyNumberFormat="1" applyBorder="1" applyAlignment="1" applyProtection="1">
      <alignment horizontal="center" vertical="center"/>
      <protection hidden="1"/>
    </xf>
    <xf numFmtId="0" fontId="4" fillId="2" borderId="39" xfId="1" applyFill="1" applyBorder="1" applyAlignment="1" applyProtection="1">
      <alignment horizontal="center" vertical="center"/>
      <protection locked="0"/>
    </xf>
    <xf numFmtId="0" fontId="4" fillId="6" borderId="24" xfId="1" applyFill="1" applyBorder="1" applyAlignment="1" applyProtection="1">
      <alignment horizontal="center" vertical="center"/>
      <protection hidden="1"/>
    </xf>
    <xf numFmtId="1" fontId="4" fillId="0" borderId="39" xfId="1" applyNumberFormat="1" applyBorder="1" applyAlignment="1" applyProtection="1">
      <alignment horizontal="center" vertical="center"/>
      <protection hidden="1"/>
    </xf>
    <xf numFmtId="1" fontId="4" fillId="0" borderId="49" xfId="1" applyNumberFormat="1" applyBorder="1" applyAlignment="1" applyProtection="1">
      <alignment horizontal="center" vertical="center"/>
      <protection hidden="1"/>
    </xf>
    <xf numFmtId="3" fontId="4" fillId="0" borderId="0" xfId="1" applyNumberFormat="1" applyProtection="1">
      <protection hidden="1"/>
    </xf>
    <xf numFmtId="0" fontId="4" fillId="6" borderId="64" xfId="1" applyFill="1" applyBorder="1" applyAlignment="1" applyProtection="1">
      <alignment horizontal="center" vertical="center"/>
      <protection hidden="1"/>
    </xf>
    <xf numFmtId="0" fontId="4" fillId="6" borderId="65" xfId="1" applyFill="1" applyBorder="1" applyAlignment="1" applyProtection="1">
      <alignment horizontal="center" vertical="center"/>
      <protection hidden="1"/>
    </xf>
    <xf numFmtId="4" fontId="4" fillId="6" borderId="66" xfId="1" applyNumberFormat="1" applyFill="1" applyBorder="1" applyAlignment="1" applyProtection="1">
      <alignment horizontal="center"/>
      <protection hidden="1"/>
    </xf>
    <xf numFmtId="4" fontId="4" fillId="6" borderId="14" xfId="1" applyNumberFormat="1" applyFill="1" applyBorder="1" applyAlignment="1" applyProtection="1">
      <alignment horizontal="center" vertical="center"/>
      <protection hidden="1"/>
    </xf>
    <xf numFmtId="0" fontId="4" fillId="6" borderId="33" xfId="1" applyFill="1" applyBorder="1" applyAlignment="1" applyProtection="1">
      <alignment horizontal="center" vertical="center"/>
      <protection hidden="1"/>
    </xf>
    <xf numFmtId="1" fontId="4" fillId="0" borderId="67" xfId="1" applyNumberFormat="1" applyBorder="1" applyAlignment="1" applyProtection="1">
      <alignment horizontal="center" vertical="center"/>
      <protection hidden="1"/>
    </xf>
    <xf numFmtId="1" fontId="4" fillId="0" borderId="68" xfId="1" applyNumberFormat="1" applyBorder="1" applyAlignment="1" applyProtection="1">
      <alignment horizontal="center" vertical="center"/>
      <protection hidden="1"/>
    </xf>
    <xf numFmtId="3" fontId="4" fillId="0" borderId="0" xfId="1" applyNumberFormat="1" applyProtection="1">
      <protection locked="0"/>
    </xf>
    <xf numFmtId="0" fontId="4" fillId="2" borderId="55" xfId="1" applyFill="1" applyBorder="1" applyAlignment="1" applyProtection="1">
      <alignment horizontal="center" vertical="center"/>
      <protection locked="0"/>
    </xf>
    <xf numFmtId="1" fontId="4" fillId="0" borderId="51" xfId="1" applyNumberFormat="1" applyBorder="1" applyAlignment="1" applyProtection="1">
      <alignment horizontal="center"/>
      <protection hidden="1"/>
    </xf>
    <xf numFmtId="0" fontId="4" fillId="0" borderId="51" xfId="1" applyBorder="1" applyAlignment="1" applyProtection="1">
      <alignment horizontal="center"/>
      <protection hidden="1"/>
    </xf>
    <xf numFmtId="0" fontId="4" fillId="0" borderId="6" xfId="1" applyBorder="1" applyProtection="1">
      <protection locked="0"/>
    </xf>
    <xf numFmtId="3" fontId="4" fillId="0" borderId="6" xfId="1" applyNumberFormat="1" applyBorder="1" applyProtection="1">
      <protection hidden="1"/>
    </xf>
    <xf numFmtId="0" fontId="4" fillId="6" borderId="56" xfId="1" applyFill="1" applyBorder="1" applyAlignment="1" applyProtection="1">
      <alignment horizontal="center" vertical="center"/>
      <protection hidden="1"/>
    </xf>
    <xf numFmtId="0" fontId="4" fillId="6" borderId="69" xfId="1" applyFill="1" applyBorder="1" applyAlignment="1" applyProtection="1">
      <alignment horizontal="center" vertical="center"/>
      <protection hidden="1"/>
    </xf>
    <xf numFmtId="0" fontId="4" fillId="6" borderId="70" xfId="1" applyFill="1" applyBorder="1" applyAlignment="1" applyProtection="1">
      <alignment horizontal="center" vertical="center"/>
      <protection hidden="1"/>
    </xf>
    <xf numFmtId="0" fontId="4" fillId="6" borderId="71" xfId="1" applyFill="1" applyBorder="1" applyAlignment="1" applyProtection="1">
      <alignment horizontal="center" vertical="center"/>
      <protection hidden="1"/>
    </xf>
    <xf numFmtId="1" fontId="4" fillId="2" borderId="53" xfId="1" applyNumberFormat="1" applyFill="1" applyBorder="1" applyAlignment="1" applyProtection="1">
      <alignment horizontal="center" vertical="center"/>
      <protection locked="0"/>
    </xf>
    <xf numFmtId="1" fontId="4" fillId="2" borderId="51" xfId="1" applyNumberFormat="1" applyFill="1" applyBorder="1" applyAlignment="1" applyProtection="1">
      <alignment horizontal="center" vertical="center"/>
      <protection locked="0"/>
    </xf>
    <xf numFmtId="4" fontId="4" fillId="2" borderId="51" xfId="1" applyNumberFormat="1" applyFill="1" applyBorder="1" applyAlignment="1" applyProtection="1">
      <alignment horizontal="center" vertical="center"/>
      <protection locked="0"/>
    </xf>
    <xf numFmtId="4" fontId="4" fillId="9" borderId="72" xfId="1" applyNumberFormat="1" applyFill="1" applyBorder="1" applyAlignment="1" applyProtection="1">
      <alignment horizontal="center" vertical="center"/>
      <protection hidden="1"/>
    </xf>
    <xf numFmtId="0" fontId="4" fillId="6" borderId="73" xfId="1" applyFill="1" applyBorder="1" applyAlignment="1" applyProtection="1">
      <alignment horizontal="center" vertical="center"/>
      <protection hidden="1"/>
    </xf>
    <xf numFmtId="4" fontId="4" fillId="6" borderId="73" xfId="1" applyNumberFormat="1" applyFill="1" applyBorder="1" applyAlignment="1" applyProtection="1">
      <alignment horizontal="center"/>
      <protection hidden="1"/>
    </xf>
    <xf numFmtId="164" fontId="4" fillId="6" borderId="51" xfId="1" applyNumberFormat="1" applyFill="1" applyBorder="1" applyAlignment="1" applyProtection="1">
      <alignment horizontal="center" vertical="center"/>
      <protection hidden="1"/>
    </xf>
    <xf numFmtId="3" fontId="4" fillId="2" borderId="51" xfId="1" applyNumberFormat="1" applyFill="1" applyBorder="1" applyAlignment="1" applyProtection="1">
      <alignment horizontal="center" vertical="center"/>
      <protection locked="0"/>
    </xf>
    <xf numFmtId="4" fontId="4" fillId="6" borderId="51" xfId="1" applyNumberFormat="1" applyFill="1" applyBorder="1" applyAlignment="1" applyProtection="1">
      <alignment horizontal="center" vertical="center"/>
      <protection hidden="1"/>
    </xf>
    <xf numFmtId="3" fontId="4" fillId="6" borderId="51" xfId="1" applyNumberFormat="1" applyFill="1" applyBorder="1" applyAlignment="1" applyProtection="1">
      <alignment horizontal="center" vertical="center"/>
      <protection hidden="1"/>
    </xf>
    <xf numFmtId="3" fontId="4" fillId="6" borderId="54" xfId="1" applyNumberFormat="1" applyFill="1" applyBorder="1" applyAlignment="1" applyProtection="1">
      <alignment horizontal="center" vertical="center"/>
      <protection hidden="1"/>
    </xf>
    <xf numFmtId="3" fontId="4" fillId="6" borderId="53" xfId="1" applyNumberFormat="1" applyFill="1" applyBorder="1" applyAlignment="1" applyProtection="1">
      <alignment horizontal="center" vertical="center"/>
      <protection hidden="1"/>
    </xf>
    <xf numFmtId="3" fontId="11" fillId="0" borderId="51" xfId="1" applyNumberFormat="1" applyFont="1" applyBorder="1" applyAlignment="1" applyProtection="1">
      <alignment horizontal="center" vertical="center"/>
      <protection locked="0"/>
    </xf>
    <xf numFmtId="4" fontId="11" fillId="0" borderId="51" xfId="1" applyNumberFormat="1" applyFont="1" applyBorder="1" applyAlignment="1" applyProtection="1">
      <alignment horizontal="center" vertical="center"/>
      <protection locked="0"/>
    </xf>
    <xf numFmtId="164" fontId="4" fillId="6" borderId="44" xfId="1" applyNumberFormat="1" applyFill="1" applyBorder="1" applyAlignment="1" applyProtection="1">
      <alignment horizontal="center" vertical="center"/>
      <protection hidden="1"/>
    </xf>
    <xf numFmtId="3" fontId="4" fillId="6" borderId="44" xfId="1" applyNumberFormat="1" applyFill="1" applyBorder="1" applyAlignment="1" applyProtection="1">
      <alignment horizontal="center" vertical="center"/>
      <protection hidden="1"/>
    </xf>
    <xf numFmtId="164" fontId="4" fillId="0" borderId="41" xfId="1" applyNumberFormat="1" applyBorder="1" applyAlignment="1" applyProtection="1">
      <alignment horizontal="center" vertical="center"/>
      <protection hidden="1"/>
    </xf>
    <xf numFmtId="0" fontId="4" fillId="2" borderId="51" xfId="1" applyFill="1" applyBorder="1" applyAlignment="1" applyProtection="1">
      <alignment horizontal="center" vertical="center"/>
      <protection locked="0"/>
    </xf>
    <xf numFmtId="3" fontId="15" fillId="4" borderId="46" xfId="1" applyNumberFormat="1" applyFont="1" applyFill="1" applyBorder="1" applyAlignment="1" applyProtection="1">
      <alignment horizontal="center"/>
      <protection hidden="1"/>
    </xf>
    <xf numFmtId="4" fontId="15" fillId="4" borderId="46" xfId="1" applyNumberFormat="1" applyFont="1" applyFill="1" applyBorder="1" applyProtection="1">
      <protection hidden="1"/>
    </xf>
    <xf numFmtId="4" fontId="15" fillId="4" borderId="41" xfId="1" applyNumberFormat="1" applyFont="1" applyFill="1" applyBorder="1" applyProtection="1">
      <protection hidden="1"/>
    </xf>
    <xf numFmtId="4" fontId="15" fillId="4" borderId="48" xfId="1" applyNumberFormat="1" applyFont="1" applyFill="1" applyBorder="1" applyProtection="1">
      <protection hidden="1"/>
    </xf>
    <xf numFmtId="4" fontId="15" fillId="0" borderId="0" xfId="1" applyNumberFormat="1" applyFont="1" applyProtection="1">
      <protection locked="0"/>
    </xf>
    <xf numFmtId="0" fontId="15" fillId="5" borderId="0" xfId="1" applyFont="1" applyFill="1" applyAlignment="1" applyProtection="1">
      <alignment horizontal="center" vertical="center" wrapText="1"/>
      <protection locked="0"/>
    </xf>
    <xf numFmtId="0" fontId="4" fillId="0" borderId="74" xfId="1" applyBorder="1" applyAlignment="1" applyProtection="1">
      <alignment horizontal="center" vertical="center"/>
      <protection hidden="1"/>
    </xf>
    <xf numFmtId="165" fontId="26" fillId="0" borderId="43" xfId="1" applyNumberFormat="1" applyFont="1" applyBorder="1" applyProtection="1">
      <protection hidden="1"/>
    </xf>
    <xf numFmtId="0" fontId="26" fillId="0" borderId="43" xfId="1" applyFont="1" applyBorder="1" applyProtection="1">
      <protection hidden="1"/>
    </xf>
    <xf numFmtId="3" fontId="26" fillId="0" borderId="43" xfId="1" applyNumberFormat="1" applyFont="1" applyBorder="1" applyProtection="1">
      <protection hidden="1"/>
    </xf>
    <xf numFmtId="4" fontId="27" fillId="0" borderId="0" xfId="1" applyNumberFormat="1" applyFont="1" applyAlignment="1" applyProtection="1">
      <alignment horizontal="center"/>
      <protection locked="0"/>
    </xf>
    <xf numFmtId="0" fontId="4" fillId="0" borderId="0" xfId="1" quotePrefix="1" applyProtection="1">
      <protection hidden="1"/>
    </xf>
    <xf numFmtId="0" fontId="0" fillId="0" borderId="0" xfId="0" applyProtection="1">
      <protection hidden="1"/>
    </xf>
    <xf numFmtId="0" fontId="0" fillId="0" borderId="0" xfId="0" quotePrefix="1" applyProtection="1">
      <protection hidden="1"/>
    </xf>
    <xf numFmtId="0" fontId="0" fillId="0" borderId="0" xfId="0" quotePrefix="1"/>
    <xf numFmtId="0" fontId="4" fillId="0" borderId="0" xfId="1" quotePrefix="1"/>
    <xf numFmtId="0" fontId="28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/>
    </xf>
    <xf numFmtId="0" fontId="16" fillId="0" borderId="0" xfId="0" applyFont="1"/>
    <xf numFmtId="0" fontId="31" fillId="0" borderId="0" xfId="0" applyFont="1" applyAlignment="1" applyProtection="1">
      <alignment vertical="center"/>
      <protection hidden="1"/>
    </xf>
    <xf numFmtId="0" fontId="0" fillId="0" borderId="14" xfId="0" applyBorder="1" applyAlignment="1">
      <alignment horizontal="center" vertical="center"/>
    </xf>
    <xf numFmtId="0" fontId="16" fillId="0" borderId="14" xfId="0" applyFont="1" applyBorder="1" applyAlignment="1">
      <alignment horizontal="center" vertical="center" wrapText="1"/>
    </xf>
    <xf numFmtId="0" fontId="0" fillId="0" borderId="14" xfId="0" applyBorder="1"/>
    <xf numFmtId="0" fontId="3" fillId="0" borderId="14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2" fillId="11" borderId="14" xfId="4" applyFill="1" applyBorder="1" applyAlignment="1">
      <alignment horizontal="center"/>
    </xf>
    <xf numFmtId="0" fontId="0" fillId="0" borderId="39" xfId="0" applyBorder="1"/>
    <xf numFmtId="0" fontId="0" fillId="0" borderId="39" xfId="0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16" fillId="0" borderId="39" xfId="0" applyFont="1" applyBorder="1" applyAlignment="1">
      <alignment horizontal="center"/>
    </xf>
    <xf numFmtId="0" fontId="2" fillId="11" borderId="39" xfId="4" applyFill="1" applyBorder="1" applyAlignment="1">
      <alignment horizontal="center"/>
    </xf>
    <xf numFmtId="0" fontId="2" fillId="11" borderId="25" xfId="4" applyFill="1" applyBorder="1" applyAlignment="1">
      <alignment horizontal="center"/>
    </xf>
    <xf numFmtId="0" fontId="31" fillId="10" borderId="14" xfId="0" quotePrefix="1" applyFont="1" applyFill="1" applyBorder="1" applyProtection="1">
      <protection locked="0"/>
    </xf>
    <xf numFmtId="0" fontId="31" fillId="10" borderId="14" xfId="0" applyFont="1" applyFill="1" applyBorder="1" applyProtection="1">
      <protection locked="0"/>
    </xf>
    <xf numFmtId="0" fontId="3" fillId="0" borderId="14" xfId="0" applyFont="1" applyBorder="1"/>
    <xf numFmtId="0" fontId="16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165" fontId="3" fillId="0" borderId="14" xfId="0" applyNumberFormat="1" applyFont="1" applyBorder="1" applyAlignment="1">
      <alignment horizontal="center"/>
    </xf>
    <xf numFmtId="0" fontId="33" fillId="0" borderId="14" xfId="0" applyFont="1" applyBorder="1" applyAlignment="1">
      <alignment horizontal="center"/>
    </xf>
    <xf numFmtId="0" fontId="2" fillId="0" borderId="14" xfId="0" applyFont="1" applyBorder="1"/>
    <xf numFmtId="0" fontId="30" fillId="0" borderId="14" xfId="0" applyFont="1" applyBorder="1"/>
    <xf numFmtId="0" fontId="30" fillId="0" borderId="14" xfId="0" applyFont="1" applyBorder="1" applyAlignment="1">
      <alignment horizontal="center"/>
    </xf>
    <xf numFmtId="0" fontId="34" fillId="0" borderId="14" xfId="0" applyFont="1" applyBorder="1" applyAlignment="1">
      <alignment horizontal="center"/>
    </xf>
    <xf numFmtId="0" fontId="4" fillId="0" borderId="21" xfId="1" applyBorder="1" applyAlignment="1">
      <alignment horizontal="center" vertical="center"/>
    </xf>
    <xf numFmtId="0" fontId="0" fillId="0" borderId="1" xfId="0" applyBorder="1"/>
    <xf numFmtId="0" fontId="0" fillId="0" borderId="20" xfId="0" applyBorder="1"/>
    <xf numFmtId="0" fontId="0" fillId="0" borderId="43" xfId="0" applyBorder="1"/>
    <xf numFmtId="0" fontId="4" fillId="0" borderId="44" xfId="1" applyBorder="1" applyAlignment="1">
      <alignment horizontal="center" vertical="top" wrapText="1"/>
    </xf>
    <xf numFmtId="0" fontId="13" fillId="7" borderId="17" xfId="1" applyFont="1" applyFill="1" applyBorder="1" applyAlignment="1">
      <alignment horizontal="center" vertical="center" wrapText="1"/>
    </xf>
    <xf numFmtId="0" fontId="4" fillId="7" borderId="17" xfId="1" applyFill="1" applyBorder="1" applyAlignment="1">
      <alignment horizontal="center" vertical="center" wrapText="1"/>
    </xf>
    <xf numFmtId="1" fontId="15" fillId="5" borderId="14" xfId="1" applyNumberFormat="1" applyFont="1" applyFill="1" applyBorder="1" applyAlignment="1" applyProtection="1">
      <alignment horizontal="center" vertical="center" wrapText="1"/>
      <protection hidden="1"/>
    </xf>
    <xf numFmtId="4" fontId="15" fillId="5" borderId="14" xfId="1" applyNumberFormat="1" applyFont="1" applyFill="1" applyBorder="1" applyAlignment="1" applyProtection="1">
      <alignment horizontal="center" vertical="center" wrapText="1"/>
      <protection hidden="1"/>
    </xf>
    <xf numFmtId="165" fontId="4" fillId="0" borderId="5" xfId="1" applyNumberFormat="1" applyBorder="1" applyAlignment="1" applyProtection="1">
      <alignment horizontal="center" vertical="center"/>
      <protection locked="0"/>
    </xf>
    <xf numFmtId="4" fontId="4" fillId="9" borderId="52" xfId="1" applyNumberFormat="1" applyFill="1" applyBorder="1" applyProtection="1">
      <protection hidden="1"/>
    </xf>
    <xf numFmtId="0" fontId="4" fillId="0" borderId="41" xfId="1" applyBorder="1" applyAlignment="1" applyProtection="1">
      <alignment horizontal="center" wrapText="1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hidden="1"/>
    </xf>
    <xf numFmtId="0" fontId="24" fillId="0" borderId="76" xfId="1" applyFont="1" applyBorder="1" applyProtection="1">
      <protection locked="0" hidden="1"/>
    </xf>
    <xf numFmtId="0" fontId="35" fillId="0" borderId="0" xfId="0" applyFont="1" applyAlignment="1" applyProtection="1">
      <alignment horizontal="center"/>
      <protection hidden="1"/>
    </xf>
    <xf numFmtId="0" fontId="24" fillId="0" borderId="0" xfId="1" applyFont="1" applyProtection="1">
      <protection hidden="1"/>
    </xf>
    <xf numFmtId="0" fontId="24" fillId="0" borderId="0" xfId="1" applyFont="1" applyProtection="1">
      <protection locked="0" hidden="1"/>
    </xf>
    <xf numFmtId="0" fontId="3" fillId="0" borderId="68" xfId="0" applyFont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164" fontId="3" fillId="0" borderId="52" xfId="0" applyNumberFormat="1" applyFont="1" applyBorder="1" applyProtection="1">
      <protection locked="0"/>
    </xf>
    <xf numFmtId="0" fontId="31" fillId="0" borderId="0" xfId="0" applyFont="1" applyProtection="1">
      <protection locked="0"/>
    </xf>
    <xf numFmtId="3" fontId="3" fillId="0" borderId="52" xfId="0" applyNumberFormat="1" applyFont="1" applyBorder="1" applyProtection="1">
      <protection hidden="1"/>
    </xf>
    <xf numFmtId="0" fontId="28" fillId="0" borderId="0" xfId="0" applyFont="1" applyAlignment="1" applyProtection="1">
      <alignment vertical="center"/>
      <protection hidden="1"/>
    </xf>
    <xf numFmtId="0" fontId="24" fillId="0" borderId="0" xfId="1" applyFont="1" applyAlignment="1" applyProtection="1">
      <alignment vertical="center"/>
      <protection locked="0" hidden="1"/>
    </xf>
    <xf numFmtId="0" fontId="0" fillId="0" borderId="0" xfId="0" applyAlignment="1" applyProtection="1">
      <alignment vertical="center"/>
      <protection locked="0"/>
    </xf>
    <xf numFmtId="0" fontId="36" fillId="0" borderId="0" xfId="0" applyFont="1" applyProtection="1">
      <protection hidden="1"/>
    </xf>
    <xf numFmtId="0" fontId="36" fillId="0" borderId="0" xfId="0" quotePrefix="1" applyFont="1" applyProtection="1">
      <protection hidden="1"/>
    </xf>
    <xf numFmtId="0" fontId="39" fillId="0" borderId="50" xfId="1" applyFont="1" applyBorder="1" applyAlignment="1">
      <alignment horizontal="left" vertical="center" wrapText="1"/>
    </xf>
    <xf numFmtId="0" fontId="39" fillId="0" borderId="77" xfId="1" applyFont="1" applyBorder="1" applyAlignment="1">
      <alignment horizontal="left" vertical="center" wrapText="1"/>
    </xf>
    <xf numFmtId="0" fontId="40" fillId="0" borderId="77" xfId="1" applyFont="1" applyBorder="1" applyAlignment="1">
      <alignment horizontal="left" vertical="center" wrapText="1"/>
    </xf>
    <xf numFmtId="0" fontId="39" fillId="0" borderId="78" xfId="1" applyFont="1" applyBorder="1" applyAlignment="1">
      <alignment horizontal="left" vertical="center" wrapText="1"/>
    </xf>
    <xf numFmtId="0" fontId="41" fillId="0" borderId="52" xfId="1" applyFont="1" applyBorder="1" applyAlignment="1">
      <alignment vertical="center"/>
    </xf>
    <xf numFmtId="0" fontId="42" fillId="0" borderId="50" xfId="1" applyFont="1" applyBorder="1" applyAlignment="1">
      <alignment horizontal="left" vertical="center" wrapText="1"/>
    </xf>
    <xf numFmtId="0" fontId="42" fillId="0" borderId="77" xfId="1" applyFont="1" applyBorder="1" applyAlignment="1">
      <alignment horizontal="left" vertical="center" wrapText="1"/>
    </xf>
    <xf numFmtId="0" fontId="42" fillId="0" borderId="78" xfId="1" applyFont="1" applyBorder="1" applyAlignment="1">
      <alignment horizontal="left" vertical="center" wrapText="1"/>
    </xf>
    <xf numFmtId="0" fontId="42" fillId="0" borderId="79" xfId="1" applyFont="1" applyBorder="1" applyAlignment="1">
      <alignment horizontal="left" vertical="center" wrapText="1"/>
    </xf>
    <xf numFmtId="0" fontId="42" fillId="0" borderId="80" xfId="1" applyFont="1" applyBorder="1" applyAlignment="1">
      <alignment horizontal="left" vertical="center" wrapText="1"/>
    </xf>
    <xf numFmtId="0" fontId="41" fillId="0" borderId="20" xfId="1" applyFont="1" applyBorder="1" applyAlignment="1">
      <alignment vertical="center"/>
    </xf>
    <xf numFmtId="0" fontId="43" fillId="0" borderId="77" xfId="1" applyFont="1" applyBorder="1" applyAlignment="1">
      <alignment horizontal="left" vertical="center" wrapText="1"/>
    </xf>
    <xf numFmtId="0" fontId="31" fillId="0" borderId="3" xfId="0" applyFont="1" applyBorder="1" applyAlignment="1" applyProtection="1">
      <alignment vertical="center" wrapText="1"/>
      <protection hidden="1"/>
    </xf>
    <xf numFmtId="0" fontId="31" fillId="0" borderId="13" xfId="0" applyFont="1" applyBorder="1" applyAlignment="1" applyProtection="1">
      <alignment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locked="0"/>
    </xf>
    <xf numFmtId="0" fontId="3" fillId="0" borderId="81" xfId="0" applyFont="1" applyBorder="1" applyAlignment="1" applyProtection="1">
      <alignment horizontal="center" vertical="center" wrapText="1"/>
      <protection hidden="1"/>
    </xf>
    <xf numFmtId="0" fontId="3" fillId="0" borderId="82" xfId="0" applyFont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hidden="1"/>
    </xf>
    <xf numFmtId="164" fontId="3" fillId="9" borderId="52" xfId="0" applyNumberFormat="1" applyFont="1" applyFill="1" applyBorder="1" applyProtection="1">
      <protection hidden="1"/>
    </xf>
    <xf numFmtId="0" fontId="45" fillId="0" borderId="2" xfId="0" applyFont="1" applyBorder="1" applyAlignment="1" applyProtection="1">
      <alignment vertical="center" wrapText="1"/>
      <protection hidden="1"/>
    </xf>
    <xf numFmtId="0" fontId="46" fillId="0" borderId="52" xfId="1" applyFont="1" applyBorder="1" applyAlignment="1">
      <alignment vertical="center"/>
    </xf>
    <xf numFmtId="0" fontId="41" fillId="0" borderId="52" xfId="1" quotePrefix="1" applyFont="1" applyBorder="1" applyAlignment="1">
      <alignment vertical="center"/>
    </xf>
    <xf numFmtId="0" fontId="0" fillId="0" borderId="20" xfId="0" quotePrefix="1" applyFill="1" applyBorder="1"/>
    <xf numFmtId="0" fontId="0" fillId="0" borderId="43" xfId="0" quotePrefix="1" applyBorder="1"/>
    <xf numFmtId="164" fontId="3" fillId="0" borderId="3" xfId="0" applyNumberFormat="1" applyFont="1" applyBorder="1" applyProtection="1">
      <protection locked="0"/>
    </xf>
    <xf numFmtId="0" fontId="3" fillId="0" borderId="2" xfId="0" applyFont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horizontal="center" vertical="center" wrapText="1"/>
      <protection locked="0"/>
    </xf>
    <xf numFmtId="164" fontId="3" fillId="0" borderId="5" xfId="0" applyNumberFormat="1" applyFont="1" applyBorder="1" applyProtection="1">
      <protection locked="0"/>
    </xf>
    <xf numFmtId="164" fontId="3" fillId="0" borderId="84" xfId="0" applyNumberFormat="1" applyFont="1" applyBorder="1" applyProtection="1">
      <protection locked="0"/>
    </xf>
    <xf numFmtId="0" fontId="3" fillId="0" borderId="88" xfId="0" applyFont="1" applyBorder="1" applyAlignment="1" applyProtection="1">
      <alignment horizontal="center" vertical="center" wrapText="1"/>
      <protection hidden="1"/>
    </xf>
    <xf numFmtId="0" fontId="41" fillId="0" borderId="20" xfId="1" quotePrefix="1" applyFont="1" applyBorder="1" applyAlignment="1">
      <alignment vertical="center"/>
    </xf>
    <xf numFmtId="0" fontId="45" fillId="0" borderId="52" xfId="0" applyFont="1" applyBorder="1" applyAlignment="1" applyProtection="1">
      <alignment horizontal="center" vertical="center" wrapText="1"/>
      <protection locked="0"/>
    </xf>
    <xf numFmtId="0" fontId="3" fillId="0" borderId="93" xfId="0" applyFont="1" applyBorder="1" applyAlignment="1" applyProtection="1">
      <alignment horizontal="center" vertical="center" wrapText="1"/>
      <protection hidden="1"/>
    </xf>
    <xf numFmtId="0" fontId="45" fillId="0" borderId="5" xfId="0" applyFont="1" applyBorder="1" applyAlignment="1" applyProtection="1">
      <alignment horizontal="center" vertical="center" wrapText="1"/>
      <protection locked="0"/>
    </xf>
    <xf numFmtId="0" fontId="3" fillId="0" borderId="83" xfId="0" applyFont="1" applyBorder="1" applyAlignment="1" applyProtection="1">
      <alignment horizontal="center" vertical="center" wrapText="1"/>
      <protection locked="0"/>
    </xf>
    <xf numFmtId="0" fontId="3" fillId="0" borderId="56" xfId="0" applyFont="1" applyBorder="1" applyAlignment="1" applyProtection="1">
      <alignment horizontal="center" vertical="center" wrapText="1"/>
      <protection hidden="1"/>
    </xf>
    <xf numFmtId="0" fontId="4" fillId="7" borderId="57" xfId="1" applyFill="1" applyBorder="1" applyAlignment="1" applyProtection="1">
      <alignment horizontal="center" vertical="center" wrapText="1"/>
      <protection hidden="1"/>
    </xf>
    <xf numFmtId="0" fontId="4" fillId="7" borderId="3" xfId="1" applyFill="1" applyBorder="1" applyAlignment="1" applyProtection="1">
      <alignment horizontal="center" vertical="center" wrapText="1"/>
      <protection hidden="1"/>
    </xf>
    <xf numFmtId="0" fontId="4" fillId="7" borderId="89" xfId="1" applyFill="1" applyBorder="1" applyAlignment="1" applyProtection="1">
      <alignment horizontal="center" vertical="center" wrapText="1"/>
      <protection hidden="1"/>
    </xf>
    <xf numFmtId="0" fontId="4" fillId="7" borderId="5" xfId="1" applyFill="1" applyBorder="1" applyAlignment="1" applyProtection="1">
      <alignment horizontal="center" vertical="center" wrapText="1"/>
      <protection hidden="1"/>
    </xf>
    <xf numFmtId="0" fontId="4" fillId="7" borderId="52" xfId="1" applyFill="1" applyBorder="1" applyAlignment="1" applyProtection="1">
      <alignment horizontal="center" vertical="center" wrapText="1"/>
      <protection hidden="1"/>
    </xf>
    <xf numFmtId="0" fontId="4" fillId="7" borderId="83" xfId="1" applyFill="1" applyBorder="1" applyAlignment="1" applyProtection="1">
      <alignment horizontal="center" vertical="center" wrapText="1"/>
      <protection hidden="1"/>
    </xf>
    <xf numFmtId="3" fontId="3" fillId="0" borderId="52" xfId="0" applyNumberFormat="1" applyFont="1" applyBorder="1" applyProtection="1">
      <protection locked="0"/>
    </xf>
    <xf numFmtId="0" fontId="36" fillId="0" borderId="0" xfId="0" applyFont="1" applyProtection="1"/>
    <xf numFmtId="0" fontId="36" fillId="0" borderId="0" xfId="0" quotePrefix="1" applyFont="1" applyProtection="1"/>
    <xf numFmtId="3" fontId="3" fillId="0" borderId="3" xfId="0" applyNumberFormat="1" applyFont="1" applyBorder="1" applyProtection="1">
      <protection locked="0"/>
    </xf>
    <xf numFmtId="10" fontId="3" fillId="0" borderId="2" xfId="5" applyNumberFormat="1" applyFont="1" applyBorder="1" applyAlignment="1" applyProtection="1">
      <alignment horizontal="center"/>
      <protection locked="0"/>
    </xf>
    <xf numFmtId="3" fontId="3" fillId="0" borderId="84" xfId="0" applyNumberFormat="1" applyFont="1" applyBorder="1" applyProtection="1">
      <protection locked="0"/>
    </xf>
    <xf numFmtId="10" fontId="3" fillId="0" borderId="52" xfId="5" applyNumberFormat="1" applyFont="1" applyBorder="1" applyAlignment="1" applyProtection="1">
      <alignment horizontal="center"/>
      <protection locked="0"/>
    </xf>
    <xf numFmtId="0" fontId="31" fillId="0" borderId="5" xfId="0" applyFont="1" applyBorder="1" applyAlignment="1" applyProtection="1">
      <alignment vertical="center" wrapText="1"/>
    </xf>
    <xf numFmtId="0" fontId="3" fillId="0" borderId="20" xfId="0" applyFont="1" applyBorder="1" applyAlignment="1" applyProtection="1">
      <alignment vertical="center" wrapText="1"/>
    </xf>
    <xf numFmtId="0" fontId="3" fillId="0" borderId="88" xfId="0" applyFont="1" applyBorder="1" applyAlignment="1" applyProtection="1">
      <alignment horizontal="center" vertical="center" wrapText="1"/>
    </xf>
    <xf numFmtId="0" fontId="3" fillId="0" borderId="43" xfId="0" applyFont="1" applyBorder="1" applyAlignment="1" applyProtection="1">
      <alignment vertical="center" wrapText="1"/>
    </xf>
    <xf numFmtId="0" fontId="3" fillId="0" borderId="52" xfId="0" applyFont="1" applyBorder="1" applyAlignment="1" applyProtection="1">
      <alignment horizontal="center" vertical="center" wrapText="1"/>
    </xf>
    <xf numFmtId="0" fontId="3" fillId="0" borderId="68" xfId="0" applyFont="1" applyBorder="1" applyAlignment="1" applyProtection="1">
      <alignment horizontal="center" vertical="center" wrapText="1"/>
    </xf>
    <xf numFmtId="0" fontId="3" fillId="0" borderId="85" xfId="0" applyFont="1" applyBorder="1" applyAlignment="1" applyProtection="1">
      <alignment horizontal="center" vertical="center" wrapText="1"/>
    </xf>
    <xf numFmtId="0" fontId="3" fillId="0" borderId="86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45" fillId="0" borderId="52" xfId="0" applyFont="1" applyBorder="1" applyAlignment="1" applyProtection="1">
      <alignment horizontal="center" vertical="center" wrapText="1"/>
    </xf>
    <xf numFmtId="0" fontId="3" fillId="0" borderId="87" xfId="0" applyFont="1" applyBorder="1" applyAlignment="1" applyProtection="1">
      <alignment horizontal="center" vertical="center" wrapText="1"/>
    </xf>
    <xf numFmtId="0" fontId="3" fillId="0" borderId="49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31" fillId="0" borderId="0" xfId="0" applyFont="1" applyProtection="1"/>
    <xf numFmtId="0" fontId="0" fillId="0" borderId="0" xfId="0" quotePrefix="1" applyProtection="1">
      <protection locked="0"/>
    </xf>
    <xf numFmtId="164" fontId="3" fillId="9" borderId="52" xfId="0" applyNumberFormat="1" applyFont="1" applyFill="1" applyBorder="1" applyProtection="1"/>
    <xf numFmtId="0" fontId="3" fillId="9" borderId="1" xfId="0" applyFont="1" applyFill="1" applyBorder="1" applyAlignment="1" applyProtection="1">
      <alignment horizontal="center" vertical="center" wrapText="1"/>
    </xf>
    <xf numFmtId="0" fontId="3" fillId="9" borderId="9" xfId="0" applyFont="1" applyFill="1" applyBorder="1" applyAlignment="1" applyProtection="1">
      <alignment horizontal="center" vertical="center" wrapText="1"/>
    </xf>
    <xf numFmtId="0" fontId="3" fillId="9" borderId="4" xfId="0" applyFont="1" applyFill="1" applyBorder="1" applyAlignment="1" applyProtection="1">
      <alignment horizontal="center" vertical="center" wrapText="1"/>
    </xf>
    <xf numFmtId="0" fontId="3" fillId="9" borderId="43" xfId="0" applyFont="1" applyFill="1" applyBorder="1" applyAlignment="1" applyProtection="1">
      <alignment horizontal="center" vertical="center" wrapText="1"/>
    </xf>
    <xf numFmtId="0" fontId="3" fillId="9" borderId="2" xfId="0" applyFont="1" applyFill="1" applyBorder="1" applyAlignment="1" applyProtection="1">
      <alignment horizontal="center" vertical="center"/>
    </xf>
    <xf numFmtId="0" fontId="3" fillId="9" borderId="2" xfId="0" applyFont="1" applyFill="1" applyBorder="1" applyAlignment="1" applyProtection="1">
      <alignment horizontal="left" vertical="center" wrapText="1"/>
    </xf>
    <xf numFmtId="0" fontId="0" fillId="9" borderId="0" xfId="0" applyFill="1" applyAlignment="1" applyProtection="1">
      <alignment horizontal="center" vertical="center"/>
    </xf>
    <xf numFmtId="0" fontId="0" fillId="9" borderId="0" xfId="0" applyFill="1" applyAlignment="1" applyProtection="1">
      <alignment vertical="center" wrapText="1"/>
    </xf>
    <xf numFmtId="0" fontId="0" fillId="9" borderId="0" xfId="0" applyFill="1" applyProtection="1"/>
    <xf numFmtId="0" fontId="3" fillId="9" borderId="2" xfId="0" applyFont="1" applyFill="1" applyBorder="1" applyAlignment="1" applyProtection="1">
      <alignment vertical="center" wrapText="1"/>
    </xf>
    <xf numFmtId="0" fontId="31" fillId="0" borderId="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29" fillId="0" borderId="2" xfId="0" applyFont="1" applyBorder="1" applyAlignment="1">
      <alignment horizontal="center" wrapText="1"/>
    </xf>
    <xf numFmtId="0" fontId="29" fillId="0" borderId="5" xfId="0" applyFont="1" applyBorder="1" applyAlignment="1">
      <alignment horizontal="center" wrapText="1"/>
    </xf>
    <xf numFmtId="0" fontId="29" fillId="0" borderId="3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0" fillId="0" borderId="0" xfId="0" applyAlignment="1">
      <alignment horizontal="left" vertical="center" wrapText="1"/>
    </xf>
    <xf numFmtId="4" fontId="20" fillId="0" borderId="75" xfId="1" applyNumberFormat="1" applyFont="1" applyBorder="1" applyAlignment="1" applyProtection="1">
      <alignment horizontal="center" vertical="center" wrapText="1"/>
      <protection hidden="1"/>
    </xf>
    <xf numFmtId="4" fontId="20" fillId="0" borderId="4" xfId="1" applyNumberFormat="1" applyFont="1" applyBorder="1" applyAlignment="1" applyProtection="1">
      <alignment horizontal="center" vertical="center" wrapText="1"/>
      <protection hidden="1"/>
    </xf>
    <xf numFmtId="4" fontId="20" fillId="0" borderId="22" xfId="1" applyNumberFormat="1" applyFont="1" applyBorder="1" applyAlignment="1" applyProtection="1">
      <alignment horizontal="center" vertical="center" wrapText="1"/>
      <protection hidden="1"/>
    </xf>
    <xf numFmtId="4" fontId="15" fillId="0" borderId="28" xfId="1" applyNumberFormat="1" applyFont="1" applyBorder="1" applyAlignment="1" applyProtection="1">
      <alignment horizontal="center" vertical="center" wrapText="1"/>
      <protection hidden="1"/>
    </xf>
    <xf numFmtId="4" fontId="15" fillId="0" borderId="15" xfId="1" applyNumberFormat="1" applyFont="1" applyBorder="1" applyAlignment="1" applyProtection="1">
      <alignment horizontal="center" vertical="center" wrapText="1"/>
      <protection hidden="1"/>
    </xf>
    <xf numFmtId="4" fontId="15" fillId="0" borderId="39" xfId="1" applyNumberFormat="1" applyFont="1" applyBorder="1" applyAlignment="1" applyProtection="1">
      <alignment horizontal="center" vertical="center" wrapText="1"/>
      <protection hidden="1"/>
    </xf>
    <xf numFmtId="0" fontId="4" fillId="0" borderId="7" xfId="1" applyBorder="1" applyAlignment="1" applyProtection="1">
      <alignment horizontal="center" vertical="center" wrapText="1"/>
      <protection hidden="1"/>
    </xf>
    <xf numFmtId="0" fontId="4" fillId="0" borderId="10" xfId="1" applyBorder="1" applyAlignment="1" applyProtection="1">
      <alignment horizontal="center" vertical="center" wrapText="1"/>
      <protection hidden="1"/>
    </xf>
    <xf numFmtId="0" fontId="4" fillId="0" borderId="4" xfId="1" applyBorder="1" applyAlignment="1" applyProtection="1">
      <alignment horizontal="center" vertical="center" wrapText="1"/>
      <protection hidden="1"/>
    </xf>
    <xf numFmtId="0" fontId="4" fillId="0" borderId="17" xfId="1" applyBorder="1" applyAlignment="1" applyProtection="1">
      <alignment horizontal="center" vertical="center" wrapText="1"/>
      <protection hidden="1"/>
    </xf>
    <xf numFmtId="0" fontId="15" fillId="0" borderId="11" xfId="1" applyFont="1" applyBorder="1" applyAlignment="1" applyProtection="1">
      <alignment horizontal="center" vertical="center"/>
      <protection hidden="1"/>
    </xf>
    <xf numFmtId="0" fontId="15" fillId="0" borderId="12" xfId="1" applyFont="1" applyBorder="1" applyAlignment="1" applyProtection="1">
      <alignment horizontal="center" vertical="center"/>
      <protection hidden="1"/>
    </xf>
    <xf numFmtId="0" fontId="15" fillId="0" borderId="13" xfId="1" applyFont="1" applyBorder="1" applyAlignment="1" applyProtection="1">
      <alignment horizontal="center" vertical="center"/>
      <protection hidden="1"/>
    </xf>
    <xf numFmtId="0" fontId="13" fillId="0" borderId="1" xfId="2" applyFont="1" applyBorder="1" applyAlignment="1" applyProtection="1">
      <alignment horizontal="center" vertical="center" wrapText="1"/>
      <protection hidden="1"/>
    </xf>
    <xf numFmtId="0" fontId="13" fillId="0" borderId="20" xfId="2" applyFont="1" applyBorder="1" applyAlignment="1" applyProtection="1">
      <alignment horizontal="center" vertical="center" wrapText="1"/>
      <protection hidden="1"/>
    </xf>
    <xf numFmtId="0" fontId="4" fillId="0" borderId="10" xfId="2" applyBorder="1" applyAlignment="1" applyProtection="1">
      <alignment horizontal="center" vertical="center"/>
      <protection hidden="1"/>
    </xf>
    <xf numFmtId="0" fontId="4" fillId="0" borderId="17" xfId="2" applyBorder="1" applyAlignment="1" applyProtection="1">
      <alignment horizontal="center" vertical="center"/>
      <protection hidden="1"/>
    </xf>
    <xf numFmtId="0" fontId="4" fillId="0" borderId="44" xfId="2" applyBorder="1" applyAlignment="1" applyProtection="1">
      <alignment horizontal="center" vertical="center"/>
      <protection hidden="1"/>
    </xf>
    <xf numFmtId="0" fontId="4" fillId="0" borderId="9" xfId="1" applyBorder="1" applyAlignment="1" applyProtection="1">
      <alignment horizontal="center" vertical="center"/>
      <protection hidden="1"/>
    </xf>
    <xf numFmtId="0" fontId="4" fillId="0" borderId="16" xfId="1" applyBorder="1" applyAlignment="1" applyProtection="1">
      <alignment horizontal="center" vertical="center"/>
      <protection hidden="1"/>
    </xf>
    <xf numFmtId="0" fontId="4" fillId="0" borderId="48" xfId="1" applyBorder="1" applyAlignment="1" applyProtection="1">
      <alignment horizontal="center" vertical="center"/>
      <protection hidden="1"/>
    </xf>
    <xf numFmtId="0" fontId="4" fillId="0" borderId="15" xfId="1" applyBorder="1" applyAlignment="1" applyProtection="1">
      <alignment horizontal="center" vertical="center" wrapText="1"/>
      <protection hidden="1"/>
    </xf>
    <xf numFmtId="0" fontId="4" fillId="0" borderId="11" xfId="1" applyBorder="1" applyAlignment="1" applyProtection="1">
      <alignment horizontal="center" vertical="center" wrapText="1"/>
      <protection hidden="1"/>
    </xf>
    <xf numFmtId="0" fontId="4" fillId="0" borderId="18" xfId="1" applyBorder="1" applyAlignment="1" applyProtection="1">
      <alignment horizontal="center" vertical="center" wrapText="1"/>
      <protection hidden="1"/>
    </xf>
    <xf numFmtId="0" fontId="14" fillId="0" borderId="32" xfId="1" applyFont="1" applyBorder="1" applyAlignment="1" applyProtection="1">
      <alignment horizontal="center" vertical="center"/>
      <protection hidden="1"/>
    </xf>
    <xf numFmtId="0" fontId="14" fillId="0" borderId="33" xfId="1" applyFont="1" applyBorder="1" applyAlignment="1" applyProtection="1">
      <alignment horizontal="center" vertical="center"/>
      <protection hidden="1"/>
    </xf>
    <xf numFmtId="0" fontId="4" fillId="0" borderId="39" xfId="1" applyBorder="1" applyAlignment="1" applyProtection="1">
      <alignment horizontal="center" vertical="center" wrapText="1"/>
      <protection hidden="1"/>
    </xf>
    <xf numFmtId="0" fontId="4" fillId="0" borderId="1" xfId="1" applyBorder="1" applyAlignment="1" applyProtection="1">
      <alignment horizontal="center" vertical="center" wrapText="1"/>
      <protection hidden="1"/>
    </xf>
    <xf numFmtId="0" fontId="4" fillId="0" borderId="20" xfId="1" applyBorder="1" applyAlignment="1" applyProtection="1">
      <alignment horizontal="center" vertical="center" wrapText="1"/>
      <protection hidden="1"/>
    </xf>
    <xf numFmtId="0" fontId="4" fillId="0" borderId="5" xfId="1" applyBorder="1" applyAlignment="1" applyProtection="1">
      <alignment horizontal="center" vertical="center"/>
      <protection hidden="1"/>
    </xf>
    <xf numFmtId="0" fontId="4" fillId="2" borderId="2" xfId="1" applyFill="1" applyBorder="1" applyAlignment="1" applyProtection="1">
      <alignment horizontal="center" vertical="center"/>
      <protection locked="0"/>
    </xf>
    <xf numFmtId="0" fontId="4" fillId="2" borderId="3" xfId="1" applyFill="1" applyBorder="1" applyAlignment="1" applyProtection="1">
      <alignment horizontal="center" vertical="center"/>
      <protection locked="0"/>
    </xf>
    <xf numFmtId="0" fontId="4" fillId="0" borderId="16" xfId="1" applyBorder="1" applyAlignment="1" applyProtection="1">
      <alignment horizontal="center" vertical="center" wrapText="1"/>
      <protection hidden="1"/>
    </xf>
    <xf numFmtId="0" fontId="4" fillId="0" borderId="7" xfId="1" applyBorder="1" applyAlignment="1" applyProtection="1">
      <alignment horizontal="center" vertical="center"/>
      <protection hidden="1"/>
    </xf>
    <xf numFmtId="0" fontId="4" fillId="0" borderId="4" xfId="1" applyBorder="1" applyAlignment="1" applyProtection="1">
      <alignment horizontal="center" vertical="center"/>
      <protection hidden="1"/>
    </xf>
    <xf numFmtId="0" fontId="4" fillId="0" borderId="40" xfId="1" applyBorder="1" applyAlignment="1" applyProtection="1">
      <alignment horizontal="center" vertical="center"/>
      <protection hidden="1"/>
    </xf>
    <xf numFmtId="0" fontId="4" fillId="0" borderId="8" xfId="2" applyBorder="1" applyAlignment="1" applyProtection="1">
      <alignment horizontal="center" vertical="center" wrapText="1"/>
      <protection hidden="1"/>
    </xf>
    <xf numFmtId="0" fontId="4" fillId="0" borderId="15" xfId="2" applyBorder="1" applyAlignment="1" applyProtection="1">
      <alignment horizontal="center" vertical="center" wrapText="1"/>
      <protection hidden="1"/>
    </xf>
    <xf numFmtId="0" fontId="4" fillId="0" borderId="41" xfId="2" applyBorder="1" applyAlignment="1" applyProtection="1">
      <alignment horizontal="center" vertical="center" wrapText="1"/>
      <protection hidden="1"/>
    </xf>
    <xf numFmtId="0" fontId="4" fillId="0" borderId="9" xfId="2" applyBorder="1" applyAlignment="1" applyProtection="1">
      <alignment horizontal="center" vertical="center" wrapText="1"/>
      <protection hidden="1"/>
    </xf>
    <xf numFmtId="0" fontId="4" fillId="0" borderId="16" xfId="2" applyBorder="1" applyAlignment="1" applyProtection="1">
      <alignment horizontal="center" vertical="center" wrapText="1"/>
      <protection hidden="1"/>
    </xf>
    <xf numFmtId="0" fontId="4" fillId="0" borderId="8" xfId="1" applyBorder="1" applyAlignment="1" applyProtection="1">
      <alignment horizontal="center" vertical="center" wrapText="1"/>
      <protection hidden="1"/>
    </xf>
    <xf numFmtId="0" fontId="4" fillId="0" borderId="2" xfId="1" applyBorder="1" applyAlignment="1" applyProtection="1">
      <alignment horizontal="center" vertical="center"/>
      <protection hidden="1"/>
    </xf>
    <xf numFmtId="0" fontId="4" fillId="0" borderId="3" xfId="1" applyBorder="1" applyAlignment="1" applyProtection="1">
      <alignment horizontal="center" vertical="center"/>
      <protection hidden="1"/>
    </xf>
    <xf numFmtId="0" fontId="4" fillId="0" borderId="7" xfId="2" applyBorder="1" applyAlignment="1" applyProtection="1">
      <alignment horizontal="center" wrapText="1"/>
      <protection hidden="1"/>
    </xf>
    <xf numFmtId="0" fontId="4" fillId="0" borderId="12" xfId="2" applyBorder="1" applyAlignment="1" applyProtection="1">
      <alignment horizontal="center" wrapText="1"/>
      <protection hidden="1"/>
    </xf>
    <xf numFmtId="0" fontId="4" fillId="0" borderId="13" xfId="2" applyBorder="1" applyAlignment="1" applyProtection="1">
      <alignment horizontal="center" wrapText="1"/>
      <protection hidden="1"/>
    </xf>
    <xf numFmtId="0" fontId="4" fillId="0" borderId="4" xfId="2" applyBorder="1" applyAlignment="1" applyProtection="1">
      <alignment horizontal="center" wrapText="1"/>
      <protection hidden="1"/>
    </xf>
    <xf numFmtId="0" fontId="4" fillId="0" borderId="0" xfId="2" applyAlignment="1" applyProtection="1">
      <alignment horizontal="center" wrapText="1"/>
      <protection hidden="1"/>
    </xf>
    <xf numFmtId="0" fontId="4" fillId="0" borderId="19" xfId="2" applyBorder="1" applyAlignment="1" applyProtection="1">
      <alignment horizontal="center" wrapText="1"/>
      <protection hidden="1"/>
    </xf>
    <xf numFmtId="0" fontId="4" fillId="0" borderId="22" xfId="2" applyBorder="1" applyAlignment="1" applyProtection="1">
      <alignment horizontal="center" vertical="center"/>
      <protection hidden="1"/>
    </xf>
    <xf numFmtId="0" fontId="4" fillId="0" borderId="23" xfId="2" applyBorder="1" applyAlignment="1" applyProtection="1">
      <alignment horizontal="center" vertical="center"/>
      <protection hidden="1"/>
    </xf>
    <xf numFmtId="0" fontId="4" fillId="0" borderId="24" xfId="2" applyBorder="1" applyAlignment="1" applyProtection="1">
      <alignment horizontal="center" vertical="center"/>
      <protection hidden="1"/>
    </xf>
    <xf numFmtId="0" fontId="4" fillId="0" borderId="25" xfId="1" applyBorder="1" applyAlignment="1" applyProtection="1">
      <alignment horizontal="center"/>
      <protection hidden="1"/>
    </xf>
    <xf numFmtId="0" fontId="4" fillId="0" borderId="26" xfId="1" applyBorder="1" applyAlignment="1" applyProtection="1">
      <alignment horizontal="center"/>
      <protection hidden="1"/>
    </xf>
    <xf numFmtId="0" fontId="4" fillId="0" borderId="27" xfId="1" applyBorder="1" applyAlignment="1" applyProtection="1">
      <alignment horizontal="center"/>
      <protection hidden="1"/>
    </xf>
    <xf numFmtId="0" fontId="4" fillId="0" borderId="12" xfId="1" applyBorder="1" applyAlignment="1" applyProtection="1">
      <alignment horizontal="center" vertical="center" wrapText="1"/>
      <protection hidden="1"/>
    </xf>
    <xf numFmtId="0" fontId="14" fillId="0" borderId="20" xfId="2" applyFont="1" applyBorder="1" applyAlignment="1" applyProtection="1">
      <alignment horizontal="center" vertical="center" wrapText="1"/>
      <protection hidden="1"/>
    </xf>
    <xf numFmtId="0" fontId="4" fillId="0" borderId="34" xfId="1" applyBorder="1" applyAlignment="1" applyProtection="1">
      <alignment horizontal="center"/>
      <protection hidden="1"/>
    </xf>
    <xf numFmtId="0" fontId="4" fillId="0" borderId="28" xfId="1" applyBorder="1" applyAlignment="1" applyProtection="1">
      <alignment horizontal="center" vertical="center" wrapText="1"/>
      <protection hidden="1"/>
    </xf>
    <xf numFmtId="0" fontId="4" fillId="0" borderId="25" xfId="1" applyBorder="1" applyAlignment="1" applyProtection="1">
      <alignment horizontal="center" vertical="center"/>
      <protection hidden="1"/>
    </xf>
    <xf numFmtId="0" fontId="4" fillId="0" borderId="26" xfId="1" applyBorder="1" applyAlignment="1" applyProtection="1">
      <alignment horizontal="center" vertical="center"/>
      <protection hidden="1"/>
    </xf>
    <xf numFmtId="0" fontId="4" fillId="0" borderId="27" xfId="1" applyBorder="1" applyAlignment="1" applyProtection="1">
      <alignment horizontal="center" vertical="center"/>
      <protection hidden="1"/>
    </xf>
    <xf numFmtId="4" fontId="19" fillId="0" borderId="14" xfId="3" applyNumberFormat="1" applyFont="1" applyBorder="1" applyAlignment="1">
      <alignment horizontal="center" vertical="center" wrapText="1"/>
    </xf>
    <xf numFmtId="0" fontId="14" fillId="0" borderId="10" xfId="1" applyFont="1" applyBorder="1" applyAlignment="1" applyProtection="1">
      <alignment horizontal="center" vertical="center" wrapText="1"/>
      <protection hidden="1"/>
    </xf>
    <xf numFmtId="0" fontId="14" fillId="0" borderId="17" xfId="1" applyFont="1" applyBorder="1" applyAlignment="1" applyProtection="1">
      <alignment horizontal="center" vertical="center" wrapText="1"/>
      <protection hidden="1"/>
    </xf>
    <xf numFmtId="0" fontId="4" fillId="0" borderId="33" xfId="1" applyBorder="1" applyAlignment="1" applyProtection="1">
      <alignment horizontal="center" vertical="center"/>
      <protection hidden="1"/>
    </xf>
    <xf numFmtId="0" fontId="4" fillId="0" borderId="15" xfId="1" applyBorder="1" applyAlignment="1" applyProtection="1">
      <alignment horizontal="center"/>
      <protection hidden="1"/>
    </xf>
    <xf numFmtId="0" fontId="4" fillId="0" borderId="41" xfId="1" applyBorder="1" applyAlignment="1" applyProtection="1">
      <alignment horizontal="center"/>
      <protection hidden="1"/>
    </xf>
    <xf numFmtId="0" fontId="4" fillId="0" borderId="15" xfId="1" applyBorder="1" applyAlignment="1" applyProtection="1">
      <alignment horizontal="center" vertical="center"/>
      <protection hidden="1"/>
    </xf>
    <xf numFmtId="0" fontId="4" fillId="0" borderId="41" xfId="1" applyBorder="1" applyAlignment="1" applyProtection="1">
      <alignment horizontal="center" vertical="center"/>
      <protection hidden="1"/>
    </xf>
    <xf numFmtId="0" fontId="4" fillId="0" borderId="18" xfId="1" applyBorder="1" applyAlignment="1" applyProtection="1">
      <alignment horizontal="center" vertical="center"/>
      <protection hidden="1"/>
    </xf>
    <xf numFmtId="0" fontId="4" fillId="0" borderId="42" xfId="1" applyBorder="1" applyAlignment="1" applyProtection="1">
      <alignment horizontal="center" vertical="center"/>
      <protection hidden="1"/>
    </xf>
    <xf numFmtId="2" fontId="15" fillId="3" borderId="15" xfId="1" applyNumberFormat="1" applyFont="1" applyFill="1" applyBorder="1" applyAlignment="1" applyProtection="1">
      <alignment horizontal="center" vertical="center"/>
      <protection hidden="1"/>
    </xf>
    <xf numFmtId="2" fontId="15" fillId="3" borderId="41" xfId="1" applyNumberFormat="1" applyFont="1" applyFill="1" applyBorder="1" applyAlignment="1" applyProtection="1">
      <alignment horizontal="center" vertical="center"/>
      <protection hidden="1"/>
    </xf>
    <xf numFmtId="0" fontId="22" fillId="0" borderId="18" xfId="1" applyFont="1" applyBorder="1" applyAlignment="1" applyProtection="1">
      <alignment horizontal="center" vertical="center" wrapText="1"/>
      <protection hidden="1"/>
    </xf>
    <xf numFmtId="0" fontId="22" fillId="0" borderId="42" xfId="1" applyFont="1" applyBorder="1" applyAlignment="1" applyProtection="1">
      <alignment horizontal="center" vertical="center" wrapText="1"/>
      <protection hidden="1"/>
    </xf>
    <xf numFmtId="0" fontId="4" fillId="0" borderId="13" xfId="1" applyBorder="1" applyAlignment="1" applyProtection="1">
      <alignment horizontal="center" vertical="center" wrapText="1"/>
      <protection hidden="1"/>
    </xf>
    <xf numFmtId="0" fontId="4" fillId="0" borderId="19" xfId="1" applyBorder="1" applyAlignment="1" applyProtection="1">
      <alignment horizontal="center" vertical="center" wrapText="1"/>
      <protection hidden="1"/>
    </xf>
    <xf numFmtId="0" fontId="14" fillId="0" borderId="1" xfId="1" applyFont="1" applyBorder="1" applyAlignment="1" applyProtection="1">
      <alignment horizontal="center" vertical="center" wrapText="1"/>
      <protection hidden="1"/>
    </xf>
    <xf numFmtId="0" fontId="14" fillId="0" borderId="20" xfId="1" applyFont="1" applyBorder="1" applyAlignment="1" applyProtection="1">
      <alignment horizontal="center" vertical="center" wrapText="1"/>
      <protection hidden="1"/>
    </xf>
    <xf numFmtId="0" fontId="4" fillId="0" borderId="7" xfId="2" applyBorder="1" applyAlignment="1" applyProtection="1">
      <alignment horizontal="center" vertical="center"/>
      <protection hidden="1"/>
    </xf>
    <xf numFmtId="0" fontId="4" fillId="0" borderId="12" xfId="2" applyBorder="1" applyAlignment="1" applyProtection="1">
      <alignment horizontal="center" vertical="center"/>
      <protection hidden="1"/>
    </xf>
    <xf numFmtId="0" fontId="4" fillId="0" borderId="11" xfId="2" applyBorder="1" applyAlignment="1" applyProtection="1">
      <alignment horizontal="center" vertical="center"/>
      <protection hidden="1"/>
    </xf>
    <xf numFmtId="0" fontId="4" fillId="0" borderId="0" xfId="1" applyAlignment="1" applyProtection="1">
      <alignment horizontal="center" vertical="center" wrapText="1"/>
      <protection hidden="1"/>
    </xf>
    <xf numFmtId="0" fontId="4" fillId="0" borderId="41" xfId="1" applyBorder="1" applyAlignment="1" applyProtection="1">
      <alignment horizontal="center" vertical="center" wrapText="1"/>
      <protection hidden="1"/>
    </xf>
    <xf numFmtId="0" fontId="14" fillId="0" borderId="28" xfId="1" applyFont="1" applyBorder="1" applyAlignment="1" applyProtection="1">
      <alignment horizontal="center" vertical="center" wrapText="1"/>
      <protection hidden="1"/>
    </xf>
    <xf numFmtId="0" fontId="14" fillId="0" borderId="39" xfId="1" applyFont="1" applyBorder="1" applyAlignment="1" applyProtection="1">
      <alignment horizontal="center" vertical="center" wrapText="1"/>
      <protection hidden="1"/>
    </xf>
    <xf numFmtId="0" fontId="14" fillId="0" borderId="15" xfId="1" applyFont="1" applyBorder="1" applyAlignment="1" applyProtection="1">
      <alignment horizontal="center" vertical="center" wrapText="1"/>
      <protection hidden="1"/>
    </xf>
    <xf numFmtId="4" fontId="27" fillId="4" borderId="2" xfId="1" applyNumberFormat="1" applyFont="1" applyFill="1" applyBorder="1" applyAlignment="1" applyProtection="1">
      <alignment horizontal="center"/>
      <protection hidden="1"/>
    </xf>
    <xf numFmtId="4" fontId="27" fillId="4" borderId="5" xfId="1" applyNumberFormat="1" applyFont="1" applyFill="1" applyBorder="1" applyAlignment="1" applyProtection="1">
      <alignment horizontal="center"/>
      <protection hidden="1"/>
    </xf>
    <xf numFmtId="4" fontId="27" fillId="4" borderId="3" xfId="1" applyNumberFormat="1" applyFont="1" applyFill="1" applyBorder="1" applyAlignment="1" applyProtection="1">
      <alignment horizontal="center"/>
      <protection hidden="1"/>
    </xf>
    <xf numFmtId="0" fontId="4" fillId="0" borderId="37" xfId="1" applyBorder="1" applyAlignment="1" applyProtection="1">
      <alignment horizontal="center" vertical="center"/>
      <protection hidden="1"/>
    </xf>
    <xf numFmtId="0" fontId="4" fillId="0" borderId="38" xfId="1" applyBorder="1" applyAlignment="1" applyProtection="1">
      <alignment horizontal="center" vertical="center"/>
      <protection hidden="1"/>
    </xf>
    <xf numFmtId="0" fontId="4" fillId="0" borderId="6" xfId="1" applyBorder="1" applyAlignment="1" applyProtection="1">
      <alignment horizontal="center" vertical="center"/>
      <protection hidden="1"/>
    </xf>
    <xf numFmtId="0" fontId="4" fillId="0" borderId="49" xfId="1" applyBorder="1" applyAlignment="1" applyProtection="1">
      <alignment horizontal="center" vertical="center" wrapText="1"/>
      <protection hidden="1"/>
    </xf>
    <xf numFmtId="0" fontId="4" fillId="0" borderId="12" xfId="1" applyBorder="1" applyAlignment="1" applyProtection="1">
      <alignment horizontal="center" vertical="center"/>
      <protection hidden="1"/>
    </xf>
    <xf numFmtId="0" fontId="4" fillId="0" borderId="21" xfId="1" applyBorder="1" applyAlignment="1" applyProtection="1">
      <alignment horizontal="center" vertical="center"/>
      <protection hidden="1"/>
    </xf>
    <xf numFmtId="0" fontId="4" fillId="0" borderId="31" xfId="1" applyBorder="1" applyAlignment="1" applyProtection="1">
      <alignment horizontal="center" vertical="center" wrapText="1"/>
      <protection hidden="1"/>
    </xf>
    <xf numFmtId="0" fontId="4" fillId="0" borderId="46" xfId="1" applyBorder="1" applyAlignment="1" applyProtection="1">
      <alignment horizontal="center" vertical="center" wrapText="1"/>
      <protection hidden="1"/>
    </xf>
    <xf numFmtId="0" fontId="16" fillId="0" borderId="7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5" fillId="0" borderId="14" xfId="1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center" vertical="center" wrapText="1"/>
      <protection hidden="1"/>
    </xf>
    <xf numFmtId="0" fontId="36" fillId="0" borderId="6" xfId="0" applyFont="1" applyBorder="1" applyAlignment="1" applyProtection="1">
      <alignment horizontal="center" vertical="center" wrapText="1"/>
      <protection hidden="1"/>
    </xf>
    <xf numFmtId="0" fontId="24" fillId="0" borderId="76" xfId="1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83" xfId="0" applyFont="1" applyBorder="1" applyAlignment="1" applyProtection="1">
      <alignment horizontal="center" vertical="center" wrapText="1"/>
      <protection hidden="1"/>
    </xf>
    <xf numFmtId="0" fontId="3" fillId="0" borderId="3" xfId="0" applyFont="1" applyBorder="1" applyAlignment="1" applyProtection="1">
      <alignment horizontal="center" vertical="center" wrapText="1"/>
      <protection hidden="1"/>
    </xf>
    <xf numFmtId="0" fontId="31" fillId="0" borderId="83" xfId="0" applyFont="1" applyBorder="1" applyAlignment="1" applyProtection="1">
      <alignment horizontal="center" vertical="center" wrapText="1"/>
      <protection hidden="1"/>
    </xf>
    <xf numFmtId="0" fontId="31" fillId="0" borderId="5" xfId="0" applyFont="1" applyBorder="1" applyAlignment="1" applyProtection="1">
      <alignment horizontal="center" vertical="center" wrapText="1"/>
      <protection hidden="1"/>
    </xf>
    <xf numFmtId="0" fontId="31" fillId="0" borderId="3" xfId="0" applyFont="1" applyBorder="1" applyAlignment="1" applyProtection="1">
      <alignment horizontal="center" vertical="center" wrapText="1"/>
      <protection hidden="1"/>
    </xf>
    <xf numFmtId="0" fontId="36" fillId="0" borderId="0" xfId="0" quotePrefix="1" applyFont="1" applyAlignment="1" applyProtection="1">
      <alignment horizontal="left"/>
      <protection hidden="1"/>
    </xf>
    <xf numFmtId="0" fontId="3" fillId="0" borderId="92" xfId="0" applyFont="1" applyBorder="1" applyAlignment="1" applyProtection="1">
      <alignment horizontal="center" vertical="center" wrapText="1"/>
      <protection hidden="1"/>
    </xf>
    <xf numFmtId="0" fontId="3" fillId="0" borderId="94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center" vertical="center" wrapText="1"/>
    </xf>
    <xf numFmtId="0" fontId="36" fillId="0" borderId="6" xfId="0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0" xfId="0" applyFont="1" applyBorder="1" applyAlignment="1" applyProtection="1">
      <alignment horizontal="center" vertical="center" wrapText="1"/>
    </xf>
    <xf numFmtId="0" fontId="3" fillId="0" borderId="43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1" fillId="0" borderId="83" xfId="0" applyFont="1" applyBorder="1" applyAlignment="1" applyProtection="1">
      <alignment horizontal="center" vertical="center" wrapText="1"/>
    </xf>
    <xf numFmtId="0" fontId="31" fillId="0" borderId="5" xfId="0" applyFont="1" applyBorder="1" applyAlignment="1" applyProtection="1">
      <alignment horizontal="center" vertical="center" wrapText="1"/>
    </xf>
    <xf numFmtId="0" fontId="31" fillId="0" borderId="3" xfId="0" applyFont="1" applyBorder="1" applyAlignment="1" applyProtection="1">
      <alignment horizontal="center" vertical="center" wrapText="1"/>
    </xf>
    <xf numFmtId="0" fontId="3" fillId="0" borderId="83" xfId="0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</xf>
    <xf numFmtId="0" fontId="3" fillId="0" borderId="12" xfId="0" applyFont="1" applyBorder="1" applyAlignment="1" applyProtection="1">
      <alignment horizontal="center" vertical="center" wrapText="1"/>
    </xf>
    <xf numFmtId="0" fontId="3" fillId="0" borderId="91" xfId="0" applyFont="1" applyBorder="1" applyAlignment="1" applyProtection="1">
      <alignment horizontal="center" vertical="center" wrapText="1"/>
    </xf>
    <xf numFmtId="0" fontId="3" fillId="0" borderId="40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90" xfId="0" applyFont="1" applyBorder="1" applyAlignment="1" applyProtection="1">
      <alignment horizontal="center" vertical="center" wrapText="1"/>
    </xf>
    <xf numFmtId="0" fontId="36" fillId="0" borderId="6" xfId="0" applyFont="1" applyBorder="1" applyAlignment="1" applyProtection="1">
      <alignment horizontal="left"/>
      <protection hidden="1"/>
    </xf>
    <xf numFmtId="0" fontId="31" fillId="0" borderId="2" xfId="0" applyFont="1" applyBorder="1" applyAlignment="1" applyProtection="1">
      <alignment horizontal="center" vertical="center" wrapText="1"/>
      <protection hidden="1"/>
    </xf>
    <xf numFmtId="0" fontId="38" fillId="0" borderId="1" xfId="1" applyFont="1" applyBorder="1" applyAlignment="1">
      <alignment horizontal="center" vertical="center" wrapText="1"/>
    </xf>
    <xf numFmtId="0" fontId="38" fillId="0" borderId="20" xfId="1" applyFont="1" applyBorder="1" applyAlignment="1">
      <alignment horizontal="center" vertical="center" wrapText="1"/>
    </xf>
    <xf numFmtId="0" fontId="38" fillId="0" borderId="43" xfId="1" applyFont="1" applyBorder="1" applyAlignment="1">
      <alignment horizontal="center" vertical="center" wrapText="1"/>
    </xf>
    <xf numFmtId="0" fontId="4" fillId="0" borderId="25" xfId="1" applyBorder="1" applyAlignment="1">
      <alignment horizontal="center" vertical="center"/>
    </xf>
    <xf numFmtId="0" fontId="4" fillId="0" borderId="26" xfId="1" applyBorder="1" applyAlignment="1">
      <alignment horizontal="center" vertical="center"/>
    </xf>
    <xf numFmtId="0" fontId="4" fillId="0" borderId="27" xfId="1" applyBorder="1" applyAlignment="1">
      <alignment horizontal="center" vertical="center"/>
    </xf>
    <xf numFmtId="0" fontId="4" fillId="0" borderId="28" xfId="1" applyBorder="1" applyAlignment="1">
      <alignment horizontal="center" vertical="center"/>
    </xf>
    <xf numFmtId="0" fontId="4" fillId="0" borderId="41" xfId="1" applyBorder="1" applyAlignment="1">
      <alignment horizontal="center" vertical="center"/>
    </xf>
    <xf numFmtId="0" fontId="2" fillId="11" borderId="14" xfId="4" applyFill="1" applyBorder="1" applyAlignment="1">
      <alignment horizontal="left"/>
    </xf>
    <xf numFmtId="0" fontId="0" fillId="0" borderId="4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5" xfId="0" applyBorder="1" applyAlignment="1">
      <alignment horizontal="center"/>
    </xf>
    <xf numFmtId="0" fontId="32" fillId="0" borderId="7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2" fillId="0" borderId="13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3" fillId="11" borderId="14" xfId="4" applyFont="1" applyFill="1" applyBorder="1" applyAlignment="1">
      <alignment horizontal="center" wrapText="1"/>
    </xf>
    <xf numFmtId="0" fontId="3" fillId="0" borderId="14" xfId="0" quotePrefix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2" fillId="0" borderId="40" xfId="1" applyFont="1" applyBorder="1" applyAlignment="1" applyProtection="1">
      <alignment horizontal="center" vertical="top"/>
      <protection locked="0"/>
    </xf>
    <xf numFmtId="0" fontId="12" fillId="0" borderId="6" xfId="1" applyFont="1" applyBorder="1" applyAlignment="1" applyProtection="1">
      <alignment horizontal="center" vertical="top"/>
      <protection locked="0"/>
    </xf>
    <xf numFmtId="0" fontId="12" fillId="0" borderId="45" xfId="1" applyFont="1" applyBorder="1" applyAlignment="1" applyProtection="1">
      <alignment horizontal="center" vertical="top"/>
      <protection locked="0"/>
    </xf>
    <xf numFmtId="2" fontId="15" fillId="0" borderId="95" xfId="1" applyNumberFormat="1" applyFont="1" applyBorder="1" applyAlignment="1" applyProtection="1">
      <alignment horizontal="center" vertical="center"/>
      <protection locked="0"/>
    </xf>
    <xf numFmtId="2" fontId="15" fillId="0" borderId="96" xfId="1" applyNumberFormat="1" applyFont="1" applyBorder="1" applyAlignment="1" applyProtection="1">
      <alignment horizontal="center" vertical="center"/>
      <protection locked="0"/>
    </xf>
    <xf numFmtId="2" fontId="15" fillId="0" borderId="97" xfId="1" applyNumberFormat="1" applyFont="1" applyBorder="1" applyAlignment="1" applyProtection="1">
      <alignment horizontal="center" vertical="center"/>
      <protection locked="0"/>
    </xf>
    <xf numFmtId="0" fontId="4" fillId="0" borderId="98" xfId="1" applyBorder="1" applyProtection="1">
      <protection locked="0"/>
    </xf>
    <xf numFmtId="2" fontId="4" fillId="0" borderId="95" xfId="1" applyNumberFormat="1" applyBorder="1" applyAlignment="1" applyProtection="1">
      <alignment horizontal="center" vertical="center"/>
      <protection locked="0"/>
    </xf>
    <xf numFmtId="2" fontId="4" fillId="0" borderId="96" xfId="1" applyNumberFormat="1" applyBorder="1" applyAlignment="1" applyProtection="1">
      <alignment horizontal="center" vertical="center"/>
      <protection locked="0"/>
    </xf>
    <xf numFmtId="2" fontId="4" fillId="0" borderId="97" xfId="1" applyNumberFormat="1" applyBorder="1" applyAlignment="1" applyProtection="1">
      <alignment horizontal="center" vertical="center"/>
      <protection locked="0"/>
    </xf>
    <xf numFmtId="0" fontId="31" fillId="0" borderId="14" xfId="0" applyFont="1" applyBorder="1"/>
    <xf numFmtId="0" fontId="31" fillId="10" borderId="14" xfId="0" applyFont="1" applyFill="1" applyBorder="1" applyProtection="1"/>
    <xf numFmtId="165" fontId="31" fillId="0" borderId="14" xfId="0" applyNumberFormat="1" applyFont="1" applyBorder="1" applyAlignment="1" applyProtection="1">
      <alignment horizontal="center"/>
    </xf>
    <xf numFmtId="0" fontId="3" fillId="0" borderId="0" xfId="0" applyFont="1" applyProtection="1"/>
    <xf numFmtId="0" fontId="31" fillId="0" borderId="40" xfId="0" applyFont="1" applyBorder="1" applyAlignment="1" applyProtection="1">
      <alignment horizontal="center"/>
    </xf>
    <xf numFmtId="0" fontId="31" fillId="0" borderId="6" xfId="0" applyFont="1" applyBorder="1" applyAlignment="1" applyProtection="1">
      <alignment horizontal="center"/>
    </xf>
    <xf numFmtId="0" fontId="31" fillId="0" borderId="45" xfId="0" applyFont="1" applyBorder="1" applyAlignment="1" applyProtection="1">
      <alignment horizontal="center"/>
    </xf>
    <xf numFmtId="0" fontId="31" fillId="0" borderId="14" xfId="0" applyFont="1" applyBorder="1" applyAlignment="1" applyProtection="1">
      <alignment horizontal="center"/>
    </xf>
    <xf numFmtId="0" fontId="31" fillId="0" borderId="14" xfId="0" applyFont="1" applyBorder="1" applyAlignment="1">
      <alignment horizontal="center"/>
    </xf>
    <xf numFmtId="0" fontId="0" fillId="0" borderId="40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45" xfId="0" applyBorder="1" applyAlignment="1" applyProtection="1">
      <alignment horizontal="center"/>
      <protection locked="0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1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left" wrapText="1"/>
      <protection hidden="1"/>
    </xf>
    <xf numFmtId="0" fontId="4" fillId="0" borderId="55" xfId="1" applyBorder="1" applyAlignment="1" applyProtection="1">
      <alignment horizontal="center" vertical="center"/>
      <protection locked="0"/>
    </xf>
    <xf numFmtId="0" fontId="0" fillId="0" borderId="20" xfId="0" quotePrefix="1" applyBorder="1"/>
    <xf numFmtId="0" fontId="0" fillId="12" borderId="14" xfId="0" quotePrefix="1" applyFill="1" applyBorder="1" applyProtection="1">
      <protection locked="0"/>
    </xf>
  </cellXfs>
  <cellStyles count="6">
    <cellStyle name="Normalny" xfId="0" builtinId="0"/>
    <cellStyle name="Normalny 3" xfId="1" xr:uid="{B81F94D3-953F-4D71-A899-63E8D8944EE5}"/>
    <cellStyle name="Normalny 4" xfId="3" xr:uid="{FF039CE9-C5A3-48B5-AD29-3A8E5D052846}"/>
    <cellStyle name="Normalny 6" xfId="2" xr:uid="{3805C513-2AA6-4582-B7E7-9E691997D92E}"/>
    <cellStyle name="Normalny 9 2" xfId="4" xr:uid="{47754D5D-C7AA-4BD3-B042-4D6E6213B1A6}"/>
    <cellStyle name="Procentowy" xfId="5" builtinId="5"/>
  </cellStyles>
  <dxfs count="77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rgb="FFFF3300"/>
        </patternFill>
      </fill>
    </dxf>
    <dxf>
      <fill>
        <patternFill>
          <bgColor theme="0"/>
        </patternFill>
      </fill>
    </dxf>
    <dxf>
      <fill>
        <patternFill>
          <bgColor rgb="FFFF33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rgb="FFFF33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/>
        </patternFill>
      </fill>
    </dxf>
    <dxf>
      <fill>
        <patternFill>
          <bgColor rgb="FFFF3300"/>
        </patternFill>
      </fill>
    </dxf>
    <dxf>
      <fill>
        <patternFill>
          <bgColor theme="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_PLIKI/DYREKTYWA%20AZOTANOWA/OD%202019/NA%20STRON&#280;%20WWW/PNA%201.3%20BEZ%20Z%20+%20DANE%20RO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_PLIKI/DYREKTYWA%20AZOTANOWA/OD%202019/SEVR_P_2019_16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_PLIKI/DYREKTYWA%20AZOTANOWA/OD%202019/NA%20STRON&#280;%20WWW/04.04.2019/PNA%201.8_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_PLIKI/DYREKTYWA%20AZOTANOWA/OD%202019/NA%20STRON&#280;%20WWW/18.02.2019/PNA%201.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_STara"/>
      <sheetName val="Arkusz1"/>
      <sheetName val="INSTR"/>
      <sheetName val="DANE"/>
      <sheetName val="STR TYT"/>
      <sheetName val="ZASOBY N"/>
      <sheetName val="NN"/>
      <sheetName val="UPR BILANS N"/>
      <sheetName val="OPINIA"/>
      <sheetName val="LEGENDA"/>
      <sheetName val="BILANS NN"/>
      <sheetName val="BILANS NN PEŁEN"/>
      <sheetName val="POBRANIE_"/>
      <sheetName val="Arkusz pomocniczy1"/>
      <sheetName val="Arkusz pomocniczy2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>
        <row r="13">
          <cell r="L13">
            <v>25</v>
          </cell>
        </row>
        <row r="14">
          <cell r="L14">
            <v>35</v>
          </cell>
        </row>
        <row r="15">
          <cell r="L15" t="str">
            <v/>
          </cell>
        </row>
        <row r="16">
          <cell r="L16" t="str">
            <v/>
          </cell>
        </row>
        <row r="17">
          <cell r="L17" t="str">
            <v/>
          </cell>
        </row>
        <row r="18">
          <cell r="L18" t="str">
            <v/>
          </cell>
        </row>
        <row r="19">
          <cell r="L19" t="str">
            <v/>
          </cell>
        </row>
        <row r="20">
          <cell r="L20" t="str">
            <v/>
          </cell>
        </row>
        <row r="21">
          <cell r="L21" t="str">
            <v/>
          </cell>
        </row>
        <row r="22">
          <cell r="L22" t="str">
            <v/>
          </cell>
        </row>
        <row r="23">
          <cell r="L23" t="str">
            <v/>
          </cell>
        </row>
        <row r="24">
          <cell r="L24" t="str">
            <v/>
          </cell>
        </row>
        <row r="25">
          <cell r="L25" t="str">
            <v/>
          </cell>
        </row>
        <row r="26">
          <cell r="L26" t="str">
            <v/>
          </cell>
        </row>
        <row r="27">
          <cell r="L27" t="str">
            <v/>
          </cell>
        </row>
        <row r="28">
          <cell r="L28" t="str">
            <v/>
          </cell>
        </row>
        <row r="29">
          <cell r="L29" t="str">
            <v/>
          </cell>
        </row>
        <row r="30">
          <cell r="L30" t="str">
            <v/>
          </cell>
        </row>
        <row r="31">
          <cell r="L31" t="str">
            <v/>
          </cell>
        </row>
        <row r="32">
          <cell r="L32" t="str">
            <v/>
          </cell>
        </row>
        <row r="33">
          <cell r="L33" t="str">
            <v/>
          </cell>
        </row>
        <row r="34">
          <cell r="L34" t="str">
            <v/>
          </cell>
        </row>
        <row r="35">
          <cell r="L35" t="str">
            <v/>
          </cell>
        </row>
        <row r="36">
          <cell r="L36" t="str">
            <v/>
          </cell>
        </row>
        <row r="37">
          <cell r="L37" t="str">
            <v/>
          </cell>
        </row>
        <row r="38">
          <cell r="L38" t="str">
            <v/>
          </cell>
        </row>
        <row r="39">
          <cell r="L39" t="str">
            <v/>
          </cell>
        </row>
        <row r="40">
          <cell r="L40" t="str">
            <v/>
          </cell>
        </row>
        <row r="41">
          <cell r="L41" t="str">
            <v/>
          </cell>
        </row>
        <row r="42">
          <cell r="L42" t="str">
            <v/>
          </cell>
        </row>
        <row r="43">
          <cell r="L43" t="str">
            <v/>
          </cell>
        </row>
        <row r="44">
          <cell r="L44" t="str">
            <v/>
          </cell>
        </row>
        <row r="45">
          <cell r="L45" t="str">
            <v/>
          </cell>
        </row>
        <row r="46">
          <cell r="L46" t="str">
            <v/>
          </cell>
        </row>
        <row r="47">
          <cell r="L47" t="str">
            <v/>
          </cell>
        </row>
        <row r="48">
          <cell r="L48" t="str">
            <v/>
          </cell>
        </row>
        <row r="49">
          <cell r="L49" t="str">
            <v/>
          </cell>
        </row>
        <row r="50">
          <cell r="L50" t="str">
            <v/>
          </cell>
        </row>
        <row r="51">
          <cell r="L51" t="str">
            <v/>
          </cell>
        </row>
        <row r="52">
          <cell r="L52" t="str">
            <v/>
          </cell>
        </row>
        <row r="53">
          <cell r="L53" t="str">
            <v/>
          </cell>
        </row>
        <row r="54">
          <cell r="L54" t="str">
            <v/>
          </cell>
        </row>
        <row r="55">
          <cell r="L55" t="str">
            <v/>
          </cell>
        </row>
        <row r="56">
          <cell r="L56" t="str">
            <v/>
          </cell>
        </row>
        <row r="57">
          <cell r="L57" t="str">
            <v/>
          </cell>
        </row>
        <row r="58">
          <cell r="L58" t="str">
            <v/>
          </cell>
        </row>
        <row r="59">
          <cell r="L59" t="str">
            <v/>
          </cell>
        </row>
        <row r="60">
          <cell r="L60" t="str">
            <v/>
          </cell>
        </row>
        <row r="61">
          <cell r="L61" t="str">
            <v/>
          </cell>
        </row>
        <row r="62">
          <cell r="L62" t="str">
            <v/>
          </cell>
        </row>
        <row r="63">
          <cell r="L63" t="str">
            <v/>
          </cell>
        </row>
        <row r="64">
          <cell r="L64" t="str">
            <v/>
          </cell>
        </row>
        <row r="65">
          <cell r="L65" t="str">
            <v/>
          </cell>
        </row>
        <row r="66">
          <cell r="L66" t="str">
            <v/>
          </cell>
        </row>
        <row r="67">
          <cell r="L67" t="str">
            <v/>
          </cell>
        </row>
        <row r="68">
          <cell r="L68" t="str">
            <v/>
          </cell>
        </row>
        <row r="69">
          <cell r="L69" t="str">
            <v/>
          </cell>
        </row>
        <row r="70">
          <cell r="L70" t="str">
            <v/>
          </cell>
        </row>
        <row r="71">
          <cell r="L71" t="str">
            <v/>
          </cell>
        </row>
        <row r="72">
          <cell r="L72" t="str">
            <v/>
          </cell>
        </row>
        <row r="73">
          <cell r="L73" t="str">
            <v/>
          </cell>
        </row>
        <row r="74">
          <cell r="L74" t="str">
            <v/>
          </cell>
        </row>
        <row r="75">
          <cell r="L75" t="str">
            <v/>
          </cell>
        </row>
        <row r="76">
          <cell r="L76" t="str">
            <v/>
          </cell>
        </row>
        <row r="77">
          <cell r="L77" t="str">
            <v/>
          </cell>
        </row>
        <row r="78">
          <cell r="L78" t="str">
            <v/>
          </cell>
        </row>
        <row r="79">
          <cell r="L79" t="str">
            <v/>
          </cell>
        </row>
        <row r="80">
          <cell r="L80" t="str">
            <v/>
          </cell>
        </row>
        <row r="81">
          <cell r="L81" t="str">
            <v/>
          </cell>
        </row>
        <row r="82">
          <cell r="L82" t="str">
            <v/>
          </cell>
        </row>
        <row r="83">
          <cell r="L83" t="str">
            <v/>
          </cell>
        </row>
        <row r="84">
          <cell r="L84" t="str">
            <v/>
          </cell>
        </row>
        <row r="85">
          <cell r="L85" t="str">
            <v/>
          </cell>
        </row>
        <row r="86">
          <cell r="L86" t="str">
            <v/>
          </cell>
        </row>
        <row r="87">
          <cell r="L87" t="str">
            <v/>
          </cell>
        </row>
        <row r="88">
          <cell r="L88" t="str">
            <v/>
          </cell>
        </row>
        <row r="89">
          <cell r="L89" t="str">
            <v/>
          </cell>
        </row>
        <row r="90">
          <cell r="L90" t="str">
            <v/>
          </cell>
        </row>
        <row r="91">
          <cell r="L91" t="str">
            <v/>
          </cell>
        </row>
        <row r="92">
          <cell r="L92" t="str">
            <v/>
          </cell>
        </row>
        <row r="93">
          <cell r="L93" t="str">
            <v/>
          </cell>
        </row>
        <row r="94">
          <cell r="L94" t="str">
            <v/>
          </cell>
        </row>
        <row r="95">
          <cell r="L95" t="str">
            <v/>
          </cell>
        </row>
        <row r="96">
          <cell r="L96" t="str">
            <v/>
          </cell>
        </row>
        <row r="97">
          <cell r="L97" t="str">
            <v/>
          </cell>
        </row>
        <row r="98">
          <cell r="L98" t="str">
            <v/>
          </cell>
        </row>
        <row r="99">
          <cell r="L99" t="str">
            <v/>
          </cell>
        </row>
        <row r="100">
          <cell r="L100" t="str">
            <v/>
          </cell>
        </row>
        <row r="101">
          <cell r="L101" t="str">
            <v/>
          </cell>
        </row>
        <row r="102">
          <cell r="L102" t="str">
            <v/>
          </cell>
        </row>
        <row r="103">
          <cell r="L103" t="str">
            <v/>
          </cell>
        </row>
        <row r="104">
          <cell r="L104" t="str">
            <v/>
          </cell>
        </row>
        <row r="105">
          <cell r="L105" t="str">
            <v/>
          </cell>
        </row>
        <row r="106">
          <cell r="L106" t="str">
            <v/>
          </cell>
        </row>
        <row r="107">
          <cell r="L107" t="str">
            <v/>
          </cell>
        </row>
        <row r="108">
          <cell r="L108" t="str">
            <v/>
          </cell>
        </row>
        <row r="109">
          <cell r="L109" t="str">
            <v/>
          </cell>
        </row>
        <row r="110">
          <cell r="L110" t="str">
            <v/>
          </cell>
        </row>
        <row r="111">
          <cell r="L111" t="str">
            <v/>
          </cell>
        </row>
        <row r="112">
          <cell r="L112" t="str">
            <v/>
          </cell>
        </row>
        <row r="113">
          <cell r="L113" t="str">
            <v/>
          </cell>
        </row>
        <row r="114">
          <cell r="L114" t="str">
            <v/>
          </cell>
        </row>
        <row r="115">
          <cell r="L115" t="str">
            <v/>
          </cell>
        </row>
        <row r="116">
          <cell r="L116" t="str">
            <v/>
          </cell>
        </row>
        <row r="117">
          <cell r="L117" t="str">
            <v/>
          </cell>
        </row>
        <row r="118">
          <cell r="L118" t="str">
            <v/>
          </cell>
        </row>
        <row r="119">
          <cell r="L119" t="str">
            <v/>
          </cell>
        </row>
        <row r="120">
          <cell r="L120" t="str">
            <v/>
          </cell>
        </row>
        <row r="121">
          <cell r="L121" t="str">
            <v/>
          </cell>
        </row>
        <row r="122">
          <cell r="L122" t="str">
            <v/>
          </cell>
        </row>
        <row r="123">
          <cell r="L123" t="str">
            <v/>
          </cell>
        </row>
        <row r="124">
          <cell r="L124" t="str">
            <v/>
          </cell>
        </row>
        <row r="125">
          <cell r="L125" t="str">
            <v/>
          </cell>
        </row>
        <row r="126">
          <cell r="L126" t="str">
            <v/>
          </cell>
        </row>
        <row r="127">
          <cell r="L127" t="str">
            <v/>
          </cell>
        </row>
        <row r="128">
          <cell r="L128" t="str">
            <v/>
          </cell>
        </row>
        <row r="129">
          <cell r="L129" t="str">
            <v/>
          </cell>
        </row>
        <row r="130">
          <cell r="L130" t="str">
            <v/>
          </cell>
        </row>
        <row r="131">
          <cell r="L131" t="str">
            <v/>
          </cell>
        </row>
        <row r="132">
          <cell r="L132" t="str">
            <v/>
          </cell>
        </row>
        <row r="133">
          <cell r="L133" t="str">
            <v/>
          </cell>
        </row>
        <row r="134">
          <cell r="L134" t="str">
            <v/>
          </cell>
        </row>
        <row r="135">
          <cell r="L135" t="str">
            <v/>
          </cell>
        </row>
        <row r="136">
          <cell r="L136" t="str">
            <v/>
          </cell>
        </row>
        <row r="137">
          <cell r="L137" t="str">
            <v/>
          </cell>
        </row>
        <row r="138">
          <cell r="L138" t="str">
            <v/>
          </cell>
        </row>
        <row r="139">
          <cell r="L139" t="str">
            <v/>
          </cell>
        </row>
        <row r="140">
          <cell r="L140" t="str">
            <v/>
          </cell>
        </row>
        <row r="141">
          <cell r="L141" t="str">
            <v/>
          </cell>
        </row>
        <row r="142">
          <cell r="L142" t="str">
            <v/>
          </cell>
        </row>
        <row r="143">
          <cell r="L143" t="str">
            <v/>
          </cell>
        </row>
        <row r="144">
          <cell r="L144" t="str">
            <v/>
          </cell>
        </row>
        <row r="145">
          <cell r="L145" t="str">
            <v/>
          </cell>
        </row>
        <row r="146">
          <cell r="L146" t="str">
            <v/>
          </cell>
        </row>
        <row r="147">
          <cell r="L147" t="str">
            <v/>
          </cell>
        </row>
        <row r="148">
          <cell r="L148" t="str">
            <v/>
          </cell>
        </row>
        <row r="149">
          <cell r="L149" t="str">
            <v/>
          </cell>
        </row>
        <row r="150">
          <cell r="L150" t="str">
            <v/>
          </cell>
        </row>
        <row r="151">
          <cell r="L151" t="str">
            <v/>
          </cell>
        </row>
        <row r="152">
          <cell r="L152" t="str">
            <v/>
          </cell>
        </row>
        <row r="153">
          <cell r="L153" t="str">
            <v/>
          </cell>
        </row>
        <row r="154">
          <cell r="L154" t="str">
            <v/>
          </cell>
        </row>
        <row r="155">
          <cell r="L155" t="str">
            <v/>
          </cell>
        </row>
        <row r="156">
          <cell r="L156" t="str">
            <v/>
          </cell>
        </row>
        <row r="157">
          <cell r="L157" t="str">
            <v/>
          </cell>
        </row>
        <row r="158">
          <cell r="L158" t="str">
            <v/>
          </cell>
        </row>
        <row r="159">
          <cell r="L159" t="str">
            <v/>
          </cell>
        </row>
        <row r="160">
          <cell r="L160" t="str">
            <v/>
          </cell>
        </row>
        <row r="161">
          <cell r="L161" t="str">
            <v/>
          </cell>
        </row>
        <row r="162">
          <cell r="L162" t="str">
            <v/>
          </cell>
        </row>
        <row r="163">
          <cell r="L163" t="str">
            <v/>
          </cell>
        </row>
        <row r="164">
          <cell r="L164" t="str">
            <v/>
          </cell>
        </row>
        <row r="165">
          <cell r="L165" t="str">
            <v/>
          </cell>
        </row>
        <row r="166">
          <cell r="L166" t="str">
            <v/>
          </cell>
        </row>
        <row r="167">
          <cell r="L167" t="str">
            <v/>
          </cell>
        </row>
        <row r="168">
          <cell r="L168" t="str">
            <v/>
          </cell>
        </row>
        <row r="169">
          <cell r="L169" t="str">
            <v/>
          </cell>
        </row>
        <row r="170">
          <cell r="L170" t="str">
            <v/>
          </cell>
        </row>
        <row r="171">
          <cell r="L171" t="str">
            <v/>
          </cell>
        </row>
        <row r="172">
          <cell r="L172" t="str">
            <v/>
          </cell>
        </row>
      </sheetData>
      <sheetData sheetId="7">
        <row r="16">
          <cell r="N16" t="str">
            <v/>
          </cell>
        </row>
        <row r="17">
          <cell r="N17" t="str">
            <v/>
          </cell>
        </row>
        <row r="18">
          <cell r="N18" t="str">
            <v/>
          </cell>
        </row>
        <row r="19">
          <cell r="N19" t="str">
            <v/>
          </cell>
        </row>
        <row r="20">
          <cell r="N20" t="str">
            <v/>
          </cell>
        </row>
        <row r="21">
          <cell r="N21" t="str">
            <v/>
          </cell>
        </row>
        <row r="22">
          <cell r="N22" t="str">
            <v/>
          </cell>
        </row>
        <row r="23">
          <cell r="N23" t="str">
            <v/>
          </cell>
        </row>
        <row r="24">
          <cell r="N24" t="str">
            <v/>
          </cell>
        </row>
        <row r="25">
          <cell r="N25" t="str">
            <v/>
          </cell>
        </row>
        <row r="26">
          <cell r="N26" t="str">
            <v/>
          </cell>
        </row>
        <row r="27">
          <cell r="N27" t="str">
            <v/>
          </cell>
        </row>
        <row r="28">
          <cell r="N28" t="str">
            <v/>
          </cell>
        </row>
        <row r="29">
          <cell r="N29" t="str">
            <v/>
          </cell>
        </row>
        <row r="30">
          <cell r="N30" t="str">
            <v/>
          </cell>
        </row>
        <row r="31">
          <cell r="N31" t="str">
            <v/>
          </cell>
        </row>
        <row r="32">
          <cell r="N32" t="str">
            <v/>
          </cell>
        </row>
        <row r="33">
          <cell r="N33" t="str">
            <v/>
          </cell>
        </row>
        <row r="34">
          <cell r="N34" t="str">
            <v/>
          </cell>
        </row>
        <row r="35">
          <cell r="N35" t="str">
            <v/>
          </cell>
        </row>
        <row r="36">
          <cell r="N36" t="str">
            <v/>
          </cell>
        </row>
        <row r="37">
          <cell r="N37" t="str">
            <v/>
          </cell>
        </row>
        <row r="38">
          <cell r="N38" t="str">
            <v/>
          </cell>
        </row>
        <row r="39">
          <cell r="N39" t="str">
            <v/>
          </cell>
        </row>
        <row r="40">
          <cell r="N40" t="str">
            <v/>
          </cell>
        </row>
        <row r="41">
          <cell r="N41" t="str">
            <v/>
          </cell>
        </row>
        <row r="42">
          <cell r="N42" t="str">
            <v/>
          </cell>
        </row>
        <row r="43">
          <cell r="N43" t="str">
            <v/>
          </cell>
        </row>
        <row r="44">
          <cell r="N44" t="str">
            <v/>
          </cell>
        </row>
        <row r="45">
          <cell r="N45" t="str">
            <v/>
          </cell>
        </row>
        <row r="46">
          <cell r="N46" t="str">
            <v/>
          </cell>
        </row>
        <row r="47">
          <cell r="N47" t="str">
            <v/>
          </cell>
        </row>
        <row r="48">
          <cell r="N48" t="str">
            <v/>
          </cell>
        </row>
        <row r="49">
          <cell r="N49" t="str">
            <v/>
          </cell>
        </row>
        <row r="50">
          <cell r="N50" t="str">
            <v/>
          </cell>
        </row>
        <row r="51">
          <cell r="N51" t="str">
            <v/>
          </cell>
        </row>
        <row r="52">
          <cell r="N52" t="str">
            <v/>
          </cell>
        </row>
        <row r="53">
          <cell r="N53" t="str">
            <v/>
          </cell>
        </row>
        <row r="54">
          <cell r="N54" t="str">
            <v/>
          </cell>
        </row>
        <row r="55">
          <cell r="N55" t="str">
            <v/>
          </cell>
        </row>
        <row r="56">
          <cell r="N56" t="str">
            <v/>
          </cell>
        </row>
        <row r="57">
          <cell r="N57" t="str">
            <v/>
          </cell>
        </row>
        <row r="58">
          <cell r="N58" t="str">
            <v/>
          </cell>
        </row>
        <row r="59">
          <cell r="N59" t="str">
            <v/>
          </cell>
        </row>
        <row r="60">
          <cell r="N60" t="str">
            <v/>
          </cell>
        </row>
        <row r="61">
          <cell r="N61" t="str">
            <v/>
          </cell>
        </row>
        <row r="62">
          <cell r="N62" t="str">
            <v/>
          </cell>
        </row>
        <row r="63">
          <cell r="N63" t="str">
            <v/>
          </cell>
        </row>
        <row r="64">
          <cell r="N64" t="str">
            <v/>
          </cell>
        </row>
        <row r="65">
          <cell r="N65" t="str">
            <v/>
          </cell>
        </row>
        <row r="66">
          <cell r="N66" t="str">
            <v/>
          </cell>
        </row>
        <row r="67">
          <cell r="N67" t="str">
            <v/>
          </cell>
        </row>
        <row r="68">
          <cell r="N68" t="str">
            <v/>
          </cell>
        </row>
        <row r="69">
          <cell r="N69" t="str">
            <v/>
          </cell>
        </row>
        <row r="70">
          <cell r="N70" t="str">
            <v/>
          </cell>
        </row>
        <row r="71">
          <cell r="N71" t="str">
            <v/>
          </cell>
        </row>
        <row r="72">
          <cell r="N72" t="str">
            <v/>
          </cell>
        </row>
        <row r="73">
          <cell r="N73" t="str">
            <v/>
          </cell>
        </row>
        <row r="74">
          <cell r="N74" t="str">
            <v/>
          </cell>
        </row>
        <row r="75">
          <cell r="N75" t="str">
            <v/>
          </cell>
        </row>
        <row r="76">
          <cell r="N76" t="str">
            <v/>
          </cell>
        </row>
        <row r="77">
          <cell r="N77" t="str">
            <v/>
          </cell>
        </row>
        <row r="78">
          <cell r="N78" t="str">
            <v/>
          </cell>
        </row>
        <row r="79">
          <cell r="N79" t="str">
            <v/>
          </cell>
        </row>
        <row r="80">
          <cell r="N80" t="str">
            <v/>
          </cell>
        </row>
        <row r="81">
          <cell r="N81" t="str">
            <v/>
          </cell>
        </row>
        <row r="82">
          <cell r="N82" t="str">
            <v/>
          </cell>
        </row>
        <row r="83">
          <cell r="N83" t="str">
            <v/>
          </cell>
        </row>
        <row r="84">
          <cell r="N84" t="str">
            <v/>
          </cell>
        </row>
        <row r="85">
          <cell r="N85" t="str">
            <v/>
          </cell>
        </row>
        <row r="86">
          <cell r="N86" t="str">
            <v/>
          </cell>
        </row>
        <row r="87">
          <cell r="N87" t="str">
            <v/>
          </cell>
        </row>
        <row r="88">
          <cell r="N88" t="str">
            <v/>
          </cell>
        </row>
        <row r="89">
          <cell r="N89" t="str">
            <v/>
          </cell>
        </row>
        <row r="90">
          <cell r="N90" t="str">
            <v/>
          </cell>
        </row>
        <row r="91">
          <cell r="N91" t="str">
            <v/>
          </cell>
        </row>
        <row r="92">
          <cell r="N92" t="str">
            <v/>
          </cell>
        </row>
        <row r="93">
          <cell r="N93" t="str">
            <v/>
          </cell>
        </row>
        <row r="94">
          <cell r="N94" t="str">
            <v/>
          </cell>
        </row>
        <row r="95">
          <cell r="N95" t="str">
            <v/>
          </cell>
        </row>
        <row r="96">
          <cell r="N96" t="str">
            <v/>
          </cell>
        </row>
        <row r="97">
          <cell r="N97" t="str">
            <v/>
          </cell>
        </row>
        <row r="98">
          <cell r="N98" t="str">
            <v/>
          </cell>
        </row>
        <row r="99">
          <cell r="N99" t="str">
            <v/>
          </cell>
        </row>
        <row r="100">
          <cell r="N100" t="str">
            <v/>
          </cell>
        </row>
        <row r="101">
          <cell r="N101" t="str">
            <v/>
          </cell>
        </row>
        <row r="102">
          <cell r="N102" t="str">
            <v/>
          </cell>
        </row>
        <row r="103">
          <cell r="N103" t="str">
            <v/>
          </cell>
        </row>
        <row r="104">
          <cell r="N104" t="str">
            <v/>
          </cell>
        </row>
        <row r="105">
          <cell r="N105" t="str">
            <v/>
          </cell>
        </row>
        <row r="106">
          <cell r="N106" t="str">
            <v/>
          </cell>
        </row>
        <row r="107">
          <cell r="N107" t="str">
            <v/>
          </cell>
        </row>
        <row r="108">
          <cell r="N108" t="str">
            <v/>
          </cell>
        </row>
        <row r="109">
          <cell r="N109" t="str">
            <v/>
          </cell>
        </row>
        <row r="110">
          <cell r="N110" t="str">
            <v/>
          </cell>
        </row>
        <row r="111">
          <cell r="N111" t="str">
            <v/>
          </cell>
        </row>
        <row r="112">
          <cell r="N112" t="str">
            <v/>
          </cell>
        </row>
        <row r="113">
          <cell r="N113" t="str">
            <v/>
          </cell>
        </row>
        <row r="114">
          <cell r="N114" t="str">
            <v/>
          </cell>
        </row>
        <row r="115">
          <cell r="N115" t="str">
            <v/>
          </cell>
        </row>
        <row r="116">
          <cell r="N116" t="str">
            <v/>
          </cell>
        </row>
        <row r="117">
          <cell r="N117" t="str">
            <v/>
          </cell>
        </row>
        <row r="118">
          <cell r="N118" t="str">
            <v/>
          </cell>
        </row>
        <row r="119">
          <cell r="N119" t="str">
            <v/>
          </cell>
        </row>
        <row r="120">
          <cell r="N120" t="str">
            <v/>
          </cell>
        </row>
        <row r="121">
          <cell r="N121" t="str">
            <v/>
          </cell>
        </row>
        <row r="122">
          <cell r="N122" t="str">
            <v/>
          </cell>
        </row>
        <row r="123">
          <cell r="N123" t="str">
            <v/>
          </cell>
        </row>
        <row r="124">
          <cell r="N124" t="str">
            <v/>
          </cell>
        </row>
        <row r="125">
          <cell r="N125" t="str">
            <v/>
          </cell>
        </row>
        <row r="126">
          <cell r="N126" t="str">
            <v/>
          </cell>
        </row>
        <row r="127">
          <cell r="N127" t="str">
            <v/>
          </cell>
        </row>
        <row r="128">
          <cell r="N128" t="str">
            <v/>
          </cell>
        </row>
        <row r="129">
          <cell r="N129" t="str">
            <v/>
          </cell>
        </row>
        <row r="130">
          <cell r="N130" t="str">
            <v/>
          </cell>
        </row>
        <row r="131">
          <cell r="N131" t="str">
            <v/>
          </cell>
        </row>
        <row r="132">
          <cell r="N132" t="str">
            <v/>
          </cell>
        </row>
        <row r="133">
          <cell r="N133" t="str">
            <v/>
          </cell>
        </row>
        <row r="134">
          <cell r="N134" t="str">
            <v/>
          </cell>
        </row>
        <row r="135">
          <cell r="N135" t="str">
            <v/>
          </cell>
        </row>
        <row r="136">
          <cell r="N136" t="str">
            <v/>
          </cell>
        </row>
        <row r="137">
          <cell r="N137" t="str">
            <v/>
          </cell>
        </row>
        <row r="138">
          <cell r="N138" t="str">
            <v/>
          </cell>
        </row>
        <row r="139">
          <cell r="N139" t="str">
            <v/>
          </cell>
        </row>
        <row r="140">
          <cell r="N140" t="str">
            <v/>
          </cell>
        </row>
        <row r="141">
          <cell r="N141" t="str">
            <v/>
          </cell>
        </row>
        <row r="142">
          <cell r="N142" t="str">
            <v/>
          </cell>
        </row>
        <row r="143">
          <cell r="N143" t="str">
            <v/>
          </cell>
        </row>
        <row r="144">
          <cell r="N144" t="str">
            <v/>
          </cell>
        </row>
        <row r="145">
          <cell r="N145" t="str">
            <v/>
          </cell>
        </row>
        <row r="146">
          <cell r="N146" t="str">
            <v/>
          </cell>
        </row>
        <row r="147">
          <cell r="N147" t="str">
            <v/>
          </cell>
        </row>
        <row r="148">
          <cell r="N148" t="str">
            <v/>
          </cell>
        </row>
        <row r="149">
          <cell r="N149" t="str">
            <v/>
          </cell>
        </row>
        <row r="150">
          <cell r="N150" t="str">
            <v/>
          </cell>
        </row>
        <row r="151">
          <cell r="N151" t="str">
            <v/>
          </cell>
        </row>
        <row r="152">
          <cell r="N152" t="str">
            <v/>
          </cell>
        </row>
        <row r="153">
          <cell r="N153" t="str">
            <v/>
          </cell>
        </row>
        <row r="154">
          <cell r="N154" t="str">
            <v/>
          </cell>
        </row>
        <row r="155">
          <cell r="N155" t="str">
            <v/>
          </cell>
        </row>
        <row r="156">
          <cell r="N156" t="str">
            <v/>
          </cell>
        </row>
        <row r="157">
          <cell r="N157" t="str">
            <v/>
          </cell>
        </row>
        <row r="158">
          <cell r="N158" t="str">
            <v/>
          </cell>
        </row>
        <row r="159">
          <cell r="N159" t="str">
            <v/>
          </cell>
        </row>
        <row r="160">
          <cell r="N160" t="str">
            <v/>
          </cell>
        </row>
        <row r="161">
          <cell r="N161" t="str">
            <v/>
          </cell>
        </row>
        <row r="162">
          <cell r="N162" t="str">
            <v/>
          </cell>
        </row>
        <row r="163">
          <cell r="N163" t="str">
            <v/>
          </cell>
        </row>
        <row r="164">
          <cell r="N164" t="str">
            <v/>
          </cell>
        </row>
        <row r="165">
          <cell r="N165" t="str">
            <v/>
          </cell>
        </row>
        <row r="166">
          <cell r="N166" t="str">
            <v/>
          </cell>
        </row>
        <row r="167">
          <cell r="N167" t="str">
            <v/>
          </cell>
        </row>
        <row r="168">
          <cell r="N168" t="str">
            <v/>
          </cell>
        </row>
        <row r="169">
          <cell r="N169" t="str">
            <v/>
          </cell>
        </row>
        <row r="170">
          <cell r="N170" t="str">
            <v/>
          </cell>
        </row>
      </sheetData>
      <sheetData sheetId="8" refreshError="1"/>
      <sheetData sheetId="9">
        <row r="21">
          <cell r="B21" t="str">
            <v>gleba b. lekka</v>
          </cell>
        </row>
        <row r="22">
          <cell r="B22" t="str">
            <v>gleba lekka</v>
          </cell>
        </row>
      </sheetData>
      <sheetData sheetId="10" refreshError="1"/>
      <sheetData sheetId="11" refreshError="1"/>
      <sheetData sheetId="12">
        <row r="6">
          <cell r="A6" t="str">
            <v>Pszenica ozima</v>
          </cell>
          <cell r="B6">
            <v>1</v>
          </cell>
          <cell r="C6">
            <v>27</v>
          </cell>
          <cell r="D6">
            <v>4.3</v>
          </cell>
          <cell r="E6">
            <v>12.6</v>
          </cell>
          <cell r="F6">
            <v>2</v>
          </cell>
        </row>
        <row r="7">
          <cell r="A7" t="str">
            <v>Pszenica jara</v>
          </cell>
          <cell r="B7">
            <v>2</v>
          </cell>
          <cell r="C7">
            <v>27</v>
          </cell>
          <cell r="D7">
            <v>4.5</v>
          </cell>
          <cell r="E7">
            <v>13.6</v>
          </cell>
          <cell r="F7">
            <v>1</v>
          </cell>
        </row>
        <row r="8">
          <cell r="A8" t="str">
            <v>Jęczmień ozimy</v>
          </cell>
          <cell r="B8">
            <v>3</v>
          </cell>
          <cell r="C8">
            <v>24</v>
          </cell>
          <cell r="D8">
            <v>4.3</v>
          </cell>
          <cell r="E8">
            <v>15.6</v>
          </cell>
          <cell r="F8">
            <v>2</v>
          </cell>
        </row>
        <row r="9">
          <cell r="A9" t="str">
            <v>Jęczmień jary pastewny</v>
          </cell>
          <cell r="B9">
            <v>4</v>
          </cell>
          <cell r="C9">
            <v>24</v>
          </cell>
          <cell r="D9">
            <v>4.2</v>
          </cell>
          <cell r="E9">
            <v>13.7</v>
          </cell>
          <cell r="F9">
            <v>1</v>
          </cell>
        </row>
        <row r="10">
          <cell r="A10" t="str">
            <v>Żyto</v>
          </cell>
          <cell r="B10">
            <v>5</v>
          </cell>
          <cell r="C10">
            <v>24</v>
          </cell>
          <cell r="D10">
            <v>4.4000000000000004</v>
          </cell>
          <cell r="E10">
            <v>18</v>
          </cell>
          <cell r="F10">
            <v>2</v>
          </cell>
        </row>
        <row r="11">
          <cell r="A11" t="str">
            <v>Pszenżyto</v>
          </cell>
          <cell r="B11">
            <v>6</v>
          </cell>
          <cell r="C11">
            <v>27</v>
          </cell>
          <cell r="D11">
            <v>4.7</v>
          </cell>
          <cell r="E11">
            <v>17.600000000000001</v>
          </cell>
          <cell r="F11">
            <v>0</v>
          </cell>
        </row>
        <row r="12">
          <cell r="A12" t="str">
            <v>Owies</v>
          </cell>
          <cell r="B12">
            <v>7</v>
          </cell>
          <cell r="C12">
            <v>22.2</v>
          </cell>
          <cell r="D12">
            <v>4.7</v>
          </cell>
          <cell r="E12">
            <v>18.3</v>
          </cell>
          <cell r="F12">
            <v>1</v>
          </cell>
        </row>
        <row r="13">
          <cell r="A13" t="str">
            <v>Kukurydza ziarno</v>
          </cell>
          <cell r="B13">
            <v>8</v>
          </cell>
          <cell r="C13">
            <v>26</v>
          </cell>
          <cell r="D13">
            <v>5.4</v>
          </cell>
          <cell r="E13">
            <v>19.600000000000001</v>
          </cell>
          <cell r="F13">
            <v>1</v>
          </cell>
        </row>
        <row r="14">
          <cell r="A14" t="str">
            <v>Mieszanki zbożowe ziarno</v>
          </cell>
          <cell r="B14">
            <v>9</v>
          </cell>
          <cell r="C14">
            <v>27</v>
          </cell>
          <cell r="D14">
            <v>5</v>
          </cell>
          <cell r="E14">
            <v>17.3</v>
          </cell>
          <cell r="F14">
            <v>1</v>
          </cell>
        </row>
        <row r="15">
          <cell r="A15" t="str">
            <v>Gryka nasiona</v>
          </cell>
          <cell r="B15">
            <v>10</v>
          </cell>
          <cell r="C15">
            <v>41.7</v>
          </cell>
          <cell r="D15">
            <v>9.1</v>
          </cell>
          <cell r="E15">
            <v>44.9</v>
          </cell>
          <cell r="F15">
            <v>1</v>
          </cell>
        </row>
        <row r="16">
          <cell r="A16" t="str">
            <v>STRĄCZKOWE</v>
          </cell>
        </row>
        <row r="17">
          <cell r="A17" t="str">
            <v>Bobik nasiona</v>
          </cell>
          <cell r="B17">
            <v>11</v>
          </cell>
          <cell r="C17">
            <v>8</v>
          </cell>
          <cell r="D17">
            <v>7</v>
          </cell>
          <cell r="E17">
            <v>30.3</v>
          </cell>
          <cell r="F17">
            <v>1</v>
          </cell>
        </row>
        <row r="18">
          <cell r="A18" t="str">
            <v>Grochy nasiona</v>
          </cell>
          <cell r="B18">
            <v>12</v>
          </cell>
          <cell r="C18">
            <v>8</v>
          </cell>
          <cell r="D18">
            <v>5.9</v>
          </cell>
          <cell r="E18">
            <v>27</v>
          </cell>
          <cell r="F18">
            <v>1</v>
          </cell>
        </row>
        <row r="19">
          <cell r="A19" t="str">
            <v>Łubiny nasiona</v>
          </cell>
          <cell r="B19">
            <v>13</v>
          </cell>
          <cell r="C19">
            <v>0</v>
          </cell>
          <cell r="D19">
            <v>8.5</v>
          </cell>
          <cell r="E19">
            <v>28.3</v>
          </cell>
          <cell r="F19">
            <v>1</v>
          </cell>
        </row>
        <row r="20">
          <cell r="A20" t="str">
            <v>Soja nasiona</v>
          </cell>
          <cell r="B20">
            <v>14</v>
          </cell>
          <cell r="C20">
            <v>15</v>
          </cell>
          <cell r="D20">
            <v>8.5</v>
          </cell>
          <cell r="E20">
            <v>28.2</v>
          </cell>
          <cell r="F20">
            <v>1</v>
          </cell>
        </row>
        <row r="21">
          <cell r="A21" t="str">
            <v>Mieszanka zbożowo-strączkowa na ziarno</v>
          </cell>
          <cell r="B21">
            <v>15</v>
          </cell>
          <cell r="C21">
            <v>15</v>
          </cell>
          <cell r="D21">
            <v>5.4</v>
          </cell>
          <cell r="E21">
            <v>22.1</v>
          </cell>
          <cell r="F21">
            <v>1</v>
          </cell>
        </row>
        <row r="22">
          <cell r="A22" t="str">
            <v>OLEISTE I PRZEMYSŁOWE</v>
          </cell>
        </row>
        <row r="23">
          <cell r="A23" t="str">
            <v>Rzepak nasiona</v>
          </cell>
          <cell r="B23">
            <v>16</v>
          </cell>
          <cell r="C23">
            <v>50</v>
          </cell>
          <cell r="D23">
            <v>9.6</v>
          </cell>
          <cell r="E23">
            <v>33.299999999999997</v>
          </cell>
          <cell r="F23">
            <v>0</v>
          </cell>
        </row>
        <row r="24">
          <cell r="A24" t="str">
            <v>Len oleisty nasiona</v>
          </cell>
          <cell r="B24">
            <v>17</v>
          </cell>
          <cell r="C24">
            <v>40.299999999999997</v>
          </cell>
          <cell r="D24">
            <v>8.8000000000000007</v>
          </cell>
          <cell r="E24">
            <v>26.3</v>
          </cell>
          <cell r="F24">
            <v>1</v>
          </cell>
        </row>
        <row r="25">
          <cell r="A25" t="str">
            <v>Len włóknisty słoma</v>
          </cell>
          <cell r="B25">
            <v>18</v>
          </cell>
          <cell r="C25">
            <v>49.5</v>
          </cell>
          <cell r="D25">
            <v>10.8</v>
          </cell>
          <cell r="E25">
            <v>44.3</v>
          </cell>
          <cell r="F25">
            <v>1</v>
          </cell>
        </row>
        <row r="26">
          <cell r="A26" t="str">
            <v>Gorczyca nasiona</v>
          </cell>
          <cell r="B26">
            <v>19</v>
          </cell>
          <cell r="C26">
            <v>60.5</v>
          </cell>
          <cell r="D26">
            <v>10.199999999999999</v>
          </cell>
          <cell r="E26">
            <v>38.9</v>
          </cell>
          <cell r="F26">
            <v>1</v>
          </cell>
        </row>
        <row r="27">
          <cell r="A27" t="str">
            <v>Słonecznik nasiona</v>
          </cell>
          <cell r="B27">
            <v>20</v>
          </cell>
          <cell r="C27">
            <v>55</v>
          </cell>
          <cell r="D27">
            <v>14.1</v>
          </cell>
          <cell r="E27">
            <v>94.6</v>
          </cell>
          <cell r="F27">
            <v>1</v>
          </cell>
        </row>
        <row r="28">
          <cell r="A28" t="str">
            <v>Tytoń suche liście</v>
          </cell>
          <cell r="B28">
            <v>21</v>
          </cell>
          <cell r="C28">
            <v>50</v>
          </cell>
          <cell r="D28">
            <v>3</v>
          </cell>
          <cell r="E28">
            <v>82.7</v>
          </cell>
          <cell r="F28">
            <v>1</v>
          </cell>
        </row>
        <row r="29">
          <cell r="A29" t="str">
            <v>KORZENIOWE</v>
          </cell>
        </row>
        <row r="30">
          <cell r="A30" t="str">
            <v xml:space="preserve">Ziemniak wczesny </v>
          </cell>
          <cell r="B30">
            <v>22</v>
          </cell>
          <cell r="C30">
            <v>3.3</v>
          </cell>
          <cell r="D30">
            <v>5</v>
          </cell>
          <cell r="E30">
            <v>4.8</v>
          </cell>
          <cell r="F30">
            <v>1</v>
          </cell>
        </row>
        <row r="31">
          <cell r="A31" t="str">
            <v>Ziemniak późny</v>
          </cell>
          <cell r="B31">
            <v>23</v>
          </cell>
          <cell r="C31">
            <v>4.2</v>
          </cell>
          <cell r="D31">
            <v>0.6</v>
          </cell>
          <cell r="E31">
            <v>5.5</v>
          </cell>
          <cell r="F31">
            <v>1</v>
          </cell>
        </row>
        <row r="32">
          <cell r="A32" t="str">
            <v xml:space="preserve">Burak cukrowy </v>
          </cell>
          <cell r="B32">
            <v>24</v>
          </cell>
          <cell r="C32">
            <v>3.5</v>
          </cell>
          <cell r="D32">
            <v>0.7</v>
          </cell>
          <cell r="E32">
            <v>4.3</v>
          </cell>
          <cell r="F32">
            <v>1</v>
          </cell>
        </row>
        <row r="33">
          <cell r="A33" t="str">
            <v>Burak pastewny</v>
          </cell>
          <cell r="B33">
            <v>25</v>
          </cell>
          <cell r="C33">
            <v>2.5</v>
          </cell>
          <cell r="D33">
            <v>0.6</v>
          </cell>
          <cell r="E33">
            <v>4.0999999999999996</v>
          </cell>
          <cell r="F33">
            <v>1</v>
          </cell>
        </row>
        <row r="34">
          <cell r="A34" t="str">
            <v>Inne okopowe</v>
          </cell>
          <cell r="B34">
            <v>26</v>
          </cell>
          <cell r="C34">
            <v>2.5</v>
          </cell>
          <cell r="D34">
            <v>0.5</v>
          </cell>
          <cell r="E34">
            <v>4.5</v>
          </cell>
          <cell r="F34">
            <v>1</v>
          </cell>
        </row>
        <row r="35">
          <cell r="A35" t="str">
            <v>PASTEWNE</v>
          </cell>
        </row>
        <row r="36">
          <cell r="A36" t="str">
            <v>Kukurydza zielona masa</v>
          </cell>
          <cell r="B36">
            <v>27</v>
          </cell>
          <cell r="C36">
            <v>2.4</v>
          </cell>
          <cell r="D36">
            <v>0.6</v>
          </cell>
          <cell r="E36">
            <v>3.8</v>
          </cell>
          <cell r="F36">
            <v>1</v>
          </cell>
        </row>
        <row r="37">
          <cell r="A37" t="str">
            <v>Koniczyna zielona masa</v>
          </cell>
          <cell r="B37">
            <v>28</v>
          </cell>
          <cell r="C37">
            <v>0</v>
          </cell>
          <cell r="D37">
            <v>0.5</v>
          </cell>
          <cell r="E37">
            <v>3.5</v>
          </cell>
          <cell r="F37">
            <v>0</v>
          </cell>
        </row>
        <row r="38">
          <cell r="A38" t="str">
            <v>Lucerna zielona masa</v>
          </cell>
          <cell r="B38">
            <v>29</v>
          </cell>
          <cell r="C38">
            <v>0</v>
          </cell>
          <cell r="D38">
            <v>0.6</v>
          </cell>
          <cell r="E38">
            <v>3.8</v>
          </cell>
          <cell r="F38">
            <v>0</v>
          </cell>
        </row>
        <row r="39">
          <cell r="D39">
            <v>0.55999999999999994</v>
          </cell>
          <cell r="E39">
            <v>2.92</v>
          </cell>
          <cell r="F39">
            <v>0</v>
          </cell>
        </row>
        <row r="40">
          <cell r="D40">
            <v>0.7</v>
          </cell>
          <cell r="E40">
            <v>3.9</v>
          </cell>
          <cell r="F40">
            <v>0</v>
          </cell>
        </row>
        <row r="41">
          <cell r="A41" t="str">
            <v>Mieszanki strączkowo-zbożowe, zielona masa</v>
          </cell>
          <cell r="B41">
            <v>32</v>
          </cell>
          <cell r="C41">
            <v>1.5</v>
          </cell>
          <cell r="D41">
            <v>0.7</v>
          </cell>
          <cell r="E41">
            <v>4.3</v>
          </cell>
          <cell r="F41">
            <v>1</v>
          </cell>
        </row>
        <row r="42">
          <cell r="A42" t="str">
            <v>Trawy w uprawie polowej, zielona masa</v>
          </cell>
          <cell r="B42">
            <v>33</v>
          </cell>
          <cell r="C42">
            <v>5.0999999999999996</v>
          </cell>
          <cell r="D42">
            <v>0.6</v>
          </cell>
          <cell r="E42">
            <v>3.9</v>
          </cell>
          <cell r="F42">
            <v>0</v>
          </cell>
        </row>
        <row r="43">
          <cell r="A43" t="str">
            <v xml:space="preserve"> </v>
          </cell>
          <cell r="D43">
            <v>0.55999999999999994</v>
          </cell>
          <cell r="E43">
            <v>2.92</v>
          </cell>
          <cell r="F43">
            <v>1</v>
          </cell>
        </row>
        <row r="44">
          <cell r="A44" t="str">
            <v>Żyto zielona masa</v>
          </cell>
          <cell r="B44">
            <v>35</v>
          </cell>
          <cell r="C44">
            <v>4.0999999999999996</v>
          </cell>
          <cell r="D44">
            <v>0.6</v>
          </cell>
          <cell r="E44">
            <v>3.5</v>
          </cell>
          <cell r="F44">
            <v>2</v>
          </cell>
        </row>
        <row r="45">
          <cell r="A45" t="str">
            <v>Słonecznik zielona masa</v>
          </cell>
          <cell r="B45">
            <v>36</v>
          </cell>
          <cell r="C45">
            <v>4.2</v>
          </cell>
          <cell r="D45">
            <v>0.7</v>
          </cell>
          <cell r="E45">
            <v>3.4</v>
          </cell>
          <cell r="F45">
            <v>1</v>
          </cell>
        </row>
        <row r="46">
          <cell r="A46" t="str">
            <v>Kapusta pastewna zielona masa</v>
          </cell>
          <cell r="B46">
            <v>37</v>
          </cell>
          <cell r="C46">
            <v>4.2</v>
          </cell>
          <cell r="D46">
            <v>0.5</v>
          </cell>
          <cell r="E46">
            <v>2.8</v>
          </cell>
          <cell r="F46">
            <v>1</v>
          </cell>
        </row>
        <row r="47">
          <cell r="A47" t="str">
            <v>Inne niebobowate, zielona masa</v>
          </cell>
          <cell r="B47">
            <v>38</v>
          </cell>
          <cell r="C47">
            <v>4</v>
          </cell>
          <cell r="D47">
            <v>0.6</v>
          </cell>
          <cell r="E47">
            <v>3.1</v>
          </cell>
          <cell r="F47">
            <v>1</v>
          </cell>
        </row>
        <row r="48">
          <cell r="A48" t="str">
            <v>Inne bobowate, zielona masa</v>
          </cell>
          <cell r="B48">
            <v>39</v>
          </cell>
          <cell r="C48">
            <v>4.8</v>
          </cell>
          <cell r="D48">
            <v>0.6</v>
          </cell>
          <cell r="E48">
            <v>3.1</v>
          </cell>
          <cell r="F48">
            <v>1</v>
          </cell>
        </row>
        <row r="49">
          <cell r="A49" t="str">
            <v>Rzepak, zielona masa</v>
          </cell>
          <cell r="B49">
            <v>40</v>
          </cell>
          <cell r="C49">
            <v>4.5</v>
          </cell>
          <cell r="D49">
            <v>0.6</v>
          </cell>
          <cell r="E49">
            <v>3.8</v>
          </cell>
          <cell r="F49">
            <v>2</v>
          </cell>
        </row>
        <row r="50">
          <cell r="A50" t="str">
            <v>Seradela zielona masa</v>
          </cell>
          <cell r="B50">
            <v>41</v>
          </cell>
          <cell r="C50">
            <v>0</v>
          </cell>
          <cell r="D50">
            <v>0.6</v>
          </cell>
          <cell r="E50">
            <v>3.1</v>
          </cell>
          <cell r="F50">
            <v>1</v>
          </cell>
        </row>
        <row r="51">
          <cell r="A51" t="str">
            <v>Jęczmień jary browarny</v>
          </cell>
          <cell r="B51">
            <v>42</v>
          </cell>
          <cell r="C51">
            <v>21</v>
          </cell>
          <cell r="F51">
            <v>1</v>
          </cell>
        </row>
        <row r="52">
          <cell r="A52" t="str">
            <v>Lędźwian</v>
          </cell>
          <cell r="B52">
            <v>43</v>
          </cell>
          <cell r="C52">
            <v>8</v>
          </cell>
          <cell r="F52">
            <v>1</v>
          </cell>
        </row>
        <row r="53">
          <cell r="A53" t="str">
            <v xml:space="preserve">Seradela </v>
          </cell>
          <cell r="B53">
            <v>44</v>
          </cell>
          <cell r="C53">
            <v>8</v>
          </cell>
          <cell r="F53">
            <v>0</v>
          </cell>
        </row>
        <row r="54">
          <cell r="A54" t="str">
            <v>Soczewica</v>
          </cell>
          <cell r="B54">
            <v>45</v>
          </cell>
          <cell r="C54">
            <v>8</v>
          </cell>
          <cell r="F54">
            <v>1</v>
          </cell>
        </row>
        <row r="55">
          <cell r="A55" t="str">
            <v>Wyka</v>
          </cell>
          <cell r="B55">
            <v>46</v>
          </cell>
          <cell r="C55">
            <v>8</v>
          </cell>
          <cell r="F55">
            <v>1</v>
          </cell>
        </row>
        <row r="56">
          <cell r="A56" t="str">
            <v>Rzepik</v>
          </cell>
          <cell r="B56">
            <v>47</v>
          </cell>
          <cell r="C56">
            <v>50</v>
          </cell>
          <cell r="F56">
            <v>2</v>
          </cell>
        </row>
        <row r="57">
          <cell r="A57" t="str">
            <v>Mieszanki motylkowe z trawami, zielona masa</v>
          </cell>
          <cell r="B57">
            <v>48</v>
          </cell>
          <cell r="C57">
            <v>3</v>
          </cell>
          <cell r="F57">
            <v>0</v>
          </cell>
        </row>
        <row r="58">
          <cell r="A58" t="str">
            <v>Owies, zielona masa</v>
          </cell>
          <cell r="B58">
            <v>49</v>
          </cell>
          <cell r="C58">
            <v>4</v>
          </cell>
          <cell r="F58">
            <v>1</v>
          </cell>
        </row>
        <row r="59">
          <cell r="A59" t="str">
            <v>Chmiel</v>
          </cell>
          <cell r="B59">
            <v>50</v>
          </cell>
          <cell r="C59">
            <v>75</v>
          </cell>
          <cell r="F59">
            <v>1</v>
          </cell>
        </row>
        <row r="60">
          <cell r="A60" t="str">
            <v>Konopie</v>
          </cell>
          <cell r="B60">
            <v>51</v>
          </cell>
          <cell r="C60">
            <v>40</v>
          </cell>
          <cell r="F60">
            <v>1</v>
          </cell>
        </row>
        <row r="61">
          <cell r="A61" t="str">
            <v>Miskant olbrzymi</v>
          </cell>
          <cell r="B61">
            <v>52</v>
          </cell>
          <cell r="C61">
            <v>8.4</v>
          </cell>
          <cell r="F61">
            <v>1</v>
          </cell>
        </row>
        <row r="62">
          <cell r="A62" t="str">
            <v>Ślazowiec pensylwański</v>
          </cell>
          <cell r="B62">
            <v>53</v>
          </cell>
          <cell r="C62">
            <v>7</v>
          </cell>
          <cell r="F62">
            <v>1</v>
          </cell>
        </row>
        <row r="63">
          <cell r="A63" t="str">
            <v>Pozostałe rośliny energrtyczne</v>
          </cell>
          <cell r="B63">
            <v>54</v>
          </cell>
          <cell r="C63">
            <v>7</v>
          </cell>
          <cell r="F63">
            <v>0</v>
          </cell>
        </row>
        <row r="64">
          <cell r="A64" t="str">
            <v>Brokuł</v>
          </cell>
          <cell r="B64">
            <v>55</v>
          </cell>
          <cell r="C64">
            <v>3.7</v>
          </cell>
          <cell r="F64">
            <v>0</v>
          </cell>
        </row>
        <row r="65">
          <cell r="A65" t="str">
            <v>Burak ćwikłowy</v>
          </cell>
          <cell r="B65">
            <v>56</v>
          </cell>
          <cell r="C65">
            <v>2.7</v>
          </cell>
          <cell r="F65">
            <v>1</v>
          </cell>
        </row>
        <row r="66">
          <cell r="A66" t="str">
            <v>Cebula</v>
          </cell>
          <cell r="B66">
            <v>57</v>
          </cell>
          <cell r="C66">
            <v>1.9</v>
          </cell>
          <cell r="F66">
            <v>1</v>
          </cell>
        </row>
        <row r="67">
          <cell r="A67" t="str">
            <v>Cykoria sałatowa</v>
          </cell>
          <cell r="B67">
            <v>58</v>
          </cell>
          <cell r="C67">
            <v>2.5</v>
          </cell>
          <cell r="F67">
            <v>1</v>
          </cell>
        </row>
        <row r="68">
          <cell r="A68" t="str">
            <v>Fasola</v>
          </cell>
          <cell r="B68">
            <v>59</v>
          </cell>
          <cell r="C68">
            <v>3.4</v>
          </cell>
          <cell r="F68">
            <v>1</v>
          </cell>
        </row>
        <row r="69">
          <cell r="A69" t="str">
            <v>Koper włoski (fenkuł)</v>
          </cell>
          <cell r="B69">
            <v>60</v>
          </cell>
          <cell r="C69">
            <v>2.4</v>
          </cell>
          <cell r="F69">
            <v>1</v>
          </cell>
        </row>
        <row r="70">
          <cell r="A70" t="str">
            <v>Jarmuż</v>
          </cell>
          <cell r="B70">
            <v>61</v>
          </cell>
          <cell r="C70">
            <v>4.5999999999999996</v>
          </cell>
          <cell r="F70">
            <v>1</v>
          </cell>
        </row>
        <row r="71">
          <cell r="A71" t="str">
            <v>Kalafior</v>
          </cell>
          <cell r="B71">
            <v>62</v>
          </cell>
          <cell r="C71">
            <v>3.2</v>
          </cell>
          <cell r="F71">
            <v>1</v>
          </cell>
        </row>
        <row r="72">
          <cell r="A72" t="str">
            <v>Kalarepa</v>
          </cell>
          <cell r="B72">
            <v>63</v>
          </cell>
          <cell r="C72">
            <v>3</v>
          </cell>
          <cell r="F72">
            <v>1</v>
          </cell>
        </row>
        <row r="73">
          <cell r="A73" t="str">
            <v>Kapusta brukselska</v>
          </cell>
          <cell r="B73">
            <v>64</v>
          </cell>
          <cell r="C73">
            <v>4.7</v>
          </cell>
          <cell r="F73">
            <v>1</v>
          </cell>
        </row>
        <row r="74">
          <cell r="A74" t="str">
            <v>Kapusta pekińska</v>
          </cell>
          <cell r="B74">
            <v>65</v>
          </cell>
          <cell r="C74">
            <v>1.6</v>
          </cell>
          <cell r="F74">
            <v>1</v>
          </cell>
        </row>
        <row r="75">
          <cell r="A75" t="str">
            <v>Kapusta głowiasta biała</v>
          </cell>
          <cell r="B75">
            <v>66</v>
          </cell>
          <cell r="C75">
            <v>2.2999999999999998</v>
          </cell>
          <cell r="F75">
            <v>1</v>
          </cell>
        </row>
        <row r="76">
          <cell r="A76" t="str">
            <v>Kapusta głowiasta czerwona</v>
          </cell>
          <cell r="B76">
            <v>67</v>
          </cell>
          <cell r="C76">
            <v>2.6</v>
          </cell>
          <cell r="F76">
            <v>1</v>
          </cell>
        </row>
        <row r="77">
          <cell r="A77" t="str">
            <v>Kapusta włoska</v>
          </cell>
          <cell r="B77">
            <v>68</v>
          </cell>
          <cell r="C77">
            <v>2.8</v>
          </cell>
          <cell r="F77">
            <v>1</v>
          </cell>
        </row>
        <row r="78">
          <cell r="A78" t="str">
            <v>Marchew</v>
          </cell>
          <cell r="B78">
            <v>69</v>
          </cell>
          <cell r="C78">
            <v>1.7</v>
          </cell>
          <cell r="F78">
            <v>1</v>
          </cell>
        </row>
        <row r="79">
          <cell r="A79" t="str">
            <v>Ogórek</v>
          </cell>
          <cell r="B79">
            <v>70</v>
          </cell>
          <cell r="C79">
            <v>1.7</v>
          </cell>
          <cell r="F79">
            <v>1</v>
          </cell>
        </row>
        <row r="80">
          <cell r="A80" t="str">
            <v>Por</v>
          </cell>
          <cell r="B80">
            <v>71</v>
          </cell>
          <cell r="C80">
            <v>2.6</v>
          </cell>
          <cell r="F80">
            <v>1</v>
          </cell>
        </row>
        <row r="81">
          <cell r="A81" t="str">
            <v>Papryka</v>
          </cell>
          <cell r="B81">
            <v>72</v>
          </cell>
          <cell r="C81">
            <v>4</v>
          </cell>
          <cell r="F81">
            <v>1</v>
          </cell>
        </row>
        <row r="82">
          <cell r="A82" t="str">
            <v>Pomidor</v>
          </cell>
          <cell r="B82">
            <v>73</v>
          </cell>
          <cell r="C82">
            <v>2</v>
          </cell>
          <cell r="F82">
            <v>1</v>
          </cell>
        </row>
        <row r="83">
          <cell r="A83" t="str">
            <v>Pietruszka korzeniowa</v>
          </cell>
          <cell r="B83">
            <v>74</v>
          </cell>
          <cell r="C83">
            <v>3.5</v>
          </cell>
          <cell r="F83">
            <v>1</v>
          </cell>
        </row>
        <row r="84">
          <cell r="A84" t="str">
            <v>Rzodkiewka</v>
          </cell>
          <cell r="B84">
            <v>75</v>
          </cell>
          <cell r="C84">
            <v>2</v>
          </cell>
          <cell r="F84">
            <v>1</v>
          </cell>
        </row>
        <row r="85">
          <cell r="A85" t="str">
            <v>Sałata głowiasta</v>
          </cell>
          <cell r="B85">
            <v>76</v>
          </cell>
          <cell r="C85">
            <v>1.8</v>
          </cell>
          <cell r="F85">
            <v>1</v>
          </cell>
        </row>
        <row r="86">
          <cell r="A86" t="str">
            <v>Sałata liściasta</v>
          </cell>
          <cell r="B86">
            <v>77</v>
          </cell>
          <cell r="C86">
            <v>1.3</v>
          </cell>
          <cell r="F86">
            <v>1</v>
          </cell>
        </row>
        <row r="87">
          <cell r="A87" t="str">
            <v>Seler korzeniowy</v>
          </cell>
          <cell r="B87">
            <v>78</v>
          </cell>
          <cell r="C87">
            <v>2.7</v>
          </cell>
          <cell r="F87">
            <v>1</v>
          </cell>
        </row>
        <row r="88">
          <cell r="A88" t="str">
            <v>Szpinak</v>
          </cell>
          <cell r="B88">
            <v>79</v>
          </cell>
          <cell r="C88">
            <v>3.6</v>
          </cell>
          <cell r="F88">
            <v>1</v>
          </cell>
        </row>
        <row r="89">
          <cell r="A89" t="str">
            <v>Szparag</v>
          </cell>
          <cell r="B89">
            <v>80</v>
          </cell>
          <cell r="C89">
            <v>25</v>
          </cell>
          <cell r="F89">
            <v>0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NE OSCHR"/>
      <sheetName val="WYNIKI L_S_TU_WKLEJ"/>
      <sheetName val="WYNIKI L_S"/>
      <sheetName val="WYNIKI L_S_1"/>
      <sheetName val="WYNIKI L_S_2"/>
      <sheetName val="LISTA"/>
      <sheetName val="POBRANIE"/>
      <sheetName val="Z"/>
      <sheetName val="NR"/>
      <sheetName val="ROL_DRUK"/>
      <sheetName val="DANE"/>
      <sheetName val="ROL"/>
      <sheetName val="ROL2"/>
      <sheetName val="PLAN_0"/>
      <sheetName val="Rosliny"/>
      <sheetName val="Dane podstawowe"/>
      <sheetName val="STR TYT"/>
      <sheetName val="ZASOBY N"/>
      <sheetName val="NN"/>
      <sheetName val="UPR BILANS N"/>
      <sheetName val="LEGENDA"/>
      <sheetName val="POBRANIE_"/>
      <sheetName val="PLAN_1"/>
      <sheetName val="PLAN_2"/>
      <sheetName val="PLAN_1_2"/>
      <sheetName val="PLAN_1_1"/>
      <sheetName val="PLAN_2a"/>
      <sheetName val="PLAN_2b"/>
      <sheetName val="PLAN_2c"/>
      <sheetName val="PLAN_2d"/>
      <sheetName val="PLAN_4"/>
      <sheetName val="BA"/>
      <sheetName val="POBRANIE_SKRÓt"/>
      <sheetName val="PLAN_1 (2)"/>
      <sheetName val="Arkusz1"/>
      <sheetName val="PLAN_1 (3)"/>
      <sheetName val="PLAN_1_WYDRUK"/>
      <sheetName val="bilans azotu"/>
    </sheetNames>
    <sheetDataSet>
      <sheetData sheetId="0" refreshError="1"/>
      <sheetData sheetId="1" refreshError="1"/>
      <sheetData sheetId="2">
        <row r="2">
          <cell r="A2">
            <v>1</v>
          </cell>
        </row>
      </sheetData>
      <sheetData sheetId="3" refreshError="1"/>
      <sheetData sheetId="4" refreshError="1"/>
      <sheetData sheetId="5" refreshError="1"/>
      <sheetData sheetId="6">
        <row r="6">
          <cell r="D6">
            <v>4.3</v>
          </cell>
        </row>
      </sheetData>
      <sheetData sheetId="7" refreshError="1"/>
      <sheetData sheetId="8" refreshError="1"/>
      <sheetData sheetId="9" refreshError="1"/>
      <sheetData sheetId="10">
        <row r="4">
          <cell r="F4" t="str">
            <v>Plan nawożenia dla podmiotów prowadzących chów lub hodowlę drobiu powyżej 40 000 stanowisk lub chów lub hodowlę świń powyżej 2000 stanowisk dla świn o wadze ponad 30kg lub 750 stanowisk dla macior, obligujący do uzyskania opinii w Okręgowej Stacji Chemiczno Rolniczej w Poznaniu</v>
          </cell>
        </row>
      </sheetData>
      <sheetData sheetId="11">
        <row r="175">
          <cell r="A175">
            <v>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 refreshError="1"/>
      <sheetData sheetId="21" refreshError="1"/>
      <sheetData sheetId="22">
        <row r="11">
          <cell r="L11" t="str">
            <v>zbędne</v>
          </cell>
        </row>
        <row r="12">
          <cell r="L12" t="str">
            <v>zbędne</v>
          </cell>
        </row>
        <row r="13">
          <cell r="L13" t="str">
            <v>zbędne</v>
          </cell>
        </row>
        <row r="14">
          <cell r="L14" t="str">
            <v>zbędne</v>
          </cell>
        </row>
        <row r="15">
          <cell r="L15" t="str">
            <v>zbędne</v>
          </cell>
        </row>
        <row r="16">
          <cell r="L16" t="str">
            <v>zbędne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L21">
            <v>0</v>
          </cell>
        </row>
        <row r="22">
          <cell r="L22">
            <v>0</v>
          </cell>
        </row>
        <row r="23">
          <cell r="L23">
            <v>0</v>
          </cell>
        </row>
        <row r="24">
          <cell r="L24">
            <v>0</v>
          </cell>
        </row>
        <row r="25">
          <cell r="L25">
            <v>0</v>
          </cell>
        </row>
        <row r="26">
          <cell r="L26">
            <v>0</v>
          </cell>
        </row>
        <row r="27">
          <cell r="L27">
            <v>0</v>
          </cell>
        </row>
        <row r="28">
          <cell r="L28">
            <v>0</v>
          </cell>
        </row>
        <row r="29">
          <cell r="L29">
            <v>0</v>
          </cell>
        </row>
        <row r="30">
          <cell r="L30">
            <v>0</v>
          </cell>
        </row>
        <row r="31">
          <cell r="L31">
            <v>0</v>
          </cell>
        </row>
        <row r="32">
          <cell r="L32">
            <v>0</v>
          </cell>
        </row>
        <row r="33">
          <cell r="L33">
            <v>0</v>
          </cell>
        </row>
        <row r="34">
          <cell r="L34">
            <v>0</v>
          </cell>
        </row>
        <row r="35">
          <cell r="L35">
            <v>0</v>
          </cell>
        </row>
        <row r="36">
          <cell r="L36">
            <v>0</v>
          </cell>
        </row>
        <row r="37">
          <cell r="L37">
            <v>0</v>
          </cell>
        </row>
        <row r="38">
          <cell r="L38">
            <v>0</v>
          </cell>
        </row>
        <row r="39">
          <cell r="L39">
            <v>0</v>
          </cell>
        </row>
        <row r="40">
          <cell r="L40">
            <v>0</v>
          </cell>
        </row>
        <row r="41">
          <cell r="L41">
            <v>0</v>
          </cell>
        </row>
        <row r="42">
          <cell r="L42">
            <v>0</v>
          </cell>
        </row>
        <row r="43">
          <cell r="L43">
            <v>0</v>
          </cell>
        </row>
        <row r="44">
          <cell r="L44">
            <v>0</v>
          </cell>
        </row>
        <row r="45">
          <cell r="L45">
            <v>0</v>
          </cell>
        </row>
        <row r="46">
          <cell r="L46">
            <v>0</v>
          </cell>
        </row>
        <row r="47">
          <cell r="L47">
            <v>0</v>
          </cell>
        </row>
        <row r="48"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1">
          <cell r="L51">
            <v>0</v>
          </cell>
        </row>
        <row r="52">
          <cell r="L52">
            <v>0</v>
          </cell>
        </row>
        <row r="53">
          <cell r="L53">
            <v>0</v>
          </cell>
        </row>
        <row r="54">
          <cell r="L54">
            <v>0</v>
          </cell>
        </row>
        <row r="55">
          <cell r="L55">
            <v>0</v>
          </cell>
        </row>
        <row r="56">
          <cell r="L56">
            <v>0</v>
          </cell>
        </row>
        <row r="57">
          <cell r="L57">
            <v>0</v>
          </cell>
        </row>
        <row r="58">
          <cell r="L58">
            <v>0</v>
          </cell>
        </row>
        <row r="59">
          <cell r="L59">
            <v>0</v>
          </cell>
        </row>
        <row r="60">
          <cell r="L60">
            <v>0</v>
          </cell>
        </row>
        <row r="61">
          <cell r="L61">
            <v>0</v>
          </cell>
        </row>
        <row r="62">
          <cell r="L62">
            <v>0</v>
          </cell>
        </row>
        <row r="63">
          <cell r="L63">
            <v>0</v>
          </cell>
        </row>
        <row r="64">
          <cell r="L64">
            <v>0</v>
          </cell>
        </row>
        <row r="65">
          <cell r="L65">
            <v>0</v>
          </cell>
        </row>
        <row r="66">
          <cell r="L66">
            <v>0</v>
          </cell>
        </row>
        <row r="67">
          <cell r="L67">
            <v>0</v>
          </cell>
        </row>
        <row r="68">
          <cell r="L68">
            <v>0</v>
          </cell>
        </row>
        <row r="69">
          <cell r="L69">
            <v>0</v>
          </cell>
        </row>
        <row r="70">
          <cell r="L70">
            <v>0</v>
          </cell>
        </row>
        <row r="71">
          <cell r="L71">
            <v>0</v>
          </cell>
        </row>
        <row r="72">
          <cell r="L72">
            <v>0</v>
          </cell>
        </row>
        <row r="73">
          <cell r="L73">
            <v>0</v>
          </cell>
        </row>
        <row r="74">
          <cell r="L74">
            <v>0</v>
          </cell>
        </row>
        <row r="75">
          <cell r="L75">
            <v>0</v>
          </cell>
        </row>
        <row r="76">
          <cell r="L76">
            <v>0</v>
          </cell>
        </row>
        <row r="77">
          <cell r="L77">
            <v>0</v>
          </cell>
        </row>
        <row r="78">
          <cell r="L78">
            <v>0</v>
          </cell>
        </row>
        <row r="79">
          <cell r="L79">
            <v>0</v>
          </cell>
        </row>
        <row r="80">
          <cell r="L80">
            <v>0</v>
          </cell>
        </row>
        <row r="81">
          <cell r="L81">
            <v>0</v>
          </cell>
        </row>
        <row r="82">
          <cell r="L82">
            <v>0</v>
          </cell>
        </row>
        <row r="83">
          <cell r="L83">
            <v>0</v>
          </cell>
        </row>
        <row r="84">
          <cell r="L84">
            <v>0</v>
          </cell>
        </row>
        <row r="85">
          <cell r="L85">
            <v>0</v>
          </cell>
        </row>
        <row r="86">
          <cell r="L86">
            <v>0</v>
          </cell>
        </row>
        <row r="87">
          <cell r="L87">
            <v>0</v>
          </cell>
        </row>
        <row r="88">
          <cell r="L88">
            <v>0</v>
          </cell>
        </row>
        <row r="89">
          <cell r="L89">
            <v>0</v>
          </cell>
        </row>
        <row r="90">
          <cell r="L90">
            <v>0</v>
          </cell>
        </row>
        <row r="91">
          <cell r="L91">
            <v>0</v>
          </cell>
        </row>
        <row r="92">
          <cell r="L92">
            <v>0</v>
          </cell>
        </row>
        <row r="93">
          <cell r="L93">
            <v>0</v>
          </cell>
        </row>
        <row r="94">
          <cell r="L94">
            <v>0</v>
          </cell>
        </row>
        <row r="95">
          <cell r="L95">
            <v>0</v>
          </cell>
        </row>
        <row r="96">
          <cell r="L96">
            <v>0</v>
          </cell>
        </row>
        <row r="97">
          <cell r="L97">
            <v>0</v>
          </cell>
        </row>
        <row r="98">
          <cell r="L98">
            <v>0</v>
          </cell>
        </row>
        <row r="99">
          <cell r="L99">
            <v>0</v>
          </cell>
        </row>
        <row r="100">
          <cell r="L100">
            <v>0</v>
          </cell>
        </row>
        <row r="101">
          <cell r="L101">
            <v>0</v>
          </cell>
        </row>
        <row r="102">
          <cell r="L102">
            <v>0</v>
          </cell>
        </row>
        <row r="103">
          <cell r="L103">
            <v>0</v>
          </cell>
        </row>
        <row r="104">
          <cell r="L104">
            <v>0</v>
          </cell>
        </row>
        <row r="105">
          <cell r="L105">
            <v>0</v>
          </cell>
        </row>
        <row r="106">
          <cell r="L106">
            <v>0</v>
          </cell>
        </row>
        <row r="107">
          <cell r="L107">
            <v>0</v>
          </cell>
        </row>
        <row r="108">
          <cell r="L108">
            <v>0</v>
          </cell>
        </row>
        <row r="109">
          <cell r="L109">
            <v>0</v>
          </cell>
        </row>
        <row r="110">
          <cell r="L110">
            <v>0</v>
          </cell>
        </row>
        <row r="111">
          <cell r="L111">
            <v>0</v>
          </cell>
        </row>
        <row r="112">
          <cell r="L112">
            <v>0</v>
          </cell>
        </row>
        <row r="113">
          <cell r="L113">
            <v>0</v>
          </cell>
        </row>
        <row r="114">
          <cell r="L114">
            <v>0</v>
          </cell>
        </row>
        <row r="115">
          <cell r="L115">
            <v>0</v>
          </cell>
        </row>
        <row r="116">
          <cell r="L116">
            <v>0</v>
          </cell>
        </row>
        <row r="117">
          <cell r="L117">
            <v>0</v>
          </cell>
        </row>
        <row r="118">
          <cell r="L118">
            <v>0</v>
          </cell>
        </row>
        <row r="119">
          <cell r="L119">
            <v>0</v>
          </cell>
        </row>
        <row r="120">
          <cell r="L120">
            <v>0</v>
          </cell>
        </row>
        <row r="121">
          <cell r="L121">
            <v>0</v>
          </cell>
        </row>
        <row r="122">
          <cell r="L122">
            <v>0</v>
          </cell>
        </row>
        <row r="123">
          <cell r="L123">
            <v>0</v>
          </cell>
        </row>
        <row r="124">
          <cell r="L124">
            <v>0</v>
          </cell>
        </row>
        <row r="125">
          <cell r="L125">
            <v>0</v>
          </cell>
        </row>
        <row r="126">
          <cell r="L126">
            <v>0</v>
          </cell>
        </row>
        <row r="127">
          <cell r="L127">
            <v>0</v>
          </cell>
        </row>
        <row r="128">
          <cell r="L128">
            <v>0</v>
          </cell>
        </row>
        <row r="129">
          <cell r="L129">
            <v>0</v>
          </cell>
        </row>
        <row r="130">
          <cell r="L130">
            <v>0</v>
          </cell>
        </row>
        <row r="131">
          <cell r="L131">
            <v>0</v>
          </cell>
        </row>
        <row r="132">
          <cell r="L132">
            <v>0</v>
          </cell>
        </row>
        <row r="133">
          <cell r="L133">
            <v>0</v>
          </cell>
        </row>
        <row r="134">
          <cell r="L134">
            <v>0</v>
          </cell>
        </row>
        <row r="135">
          <cell r="L135">
            <v>0</v>
          </cell>
        </row>
        <row r="136">
          <cell r="L136">
            <v>0</v>
          </cell>
        </row>
        <row r="137">
          <cell r="L137">
            <v>0</v>
          </cell>
        </row>
        <row r="138">
          <cell r="L138">
            <v>0</v>
          </cell>
        </row>
        <row r="139">
          <cell r="L139">
            <v>0</v>
          </cell>
        </row>
        <row r="140">
          <cell r="L140">
            <v>0</v>
          </cell>
        </row>
        <row r="141">
          <cell r="L141">
            <v>0</v>
          </cell>
        </row>
        <row r="142">
          <cell r="L142">
            <v>0</v>
          </cell>
        </row>
        <row r="143">
          <cell r="L143">
            <v>0</v>
          </cell>
        </row>
        <row r="144">
          <cell r="L144">
            <v>0</v>
          </cell>
        </row>
        <row r="145">
          <cell r="L145">
            <v>0</v>
          </cell>
        </row>
        <row r="146">
          <cell r="L146">
            <v>0</v>
          </cell>
        </row>
        <row r="147">
          <cell r="L147">
            <v>0</v>
          </cell>
        </row>
        <row r="148">
          <cell r="L148">
            <v>0</v>
          </cell>
        </row>
        <row r="149">
          <cell r="L149">
            <v>0</v>
          </cell>
        </row>
        <row r="150">
          <cell r="L150">
            <v>0</v>
          </cell>
        </row>
        <row r="151">
          <cell r="L151">
            <v>0</v>
          </cell>
        </row>
        <row r="152">
          <cell r="L152">
            <v>0</v>
          </cell>
        </row>
        <row r="153">
          <cell r="L153">
            <v>0</v>
          </cell>
        </row>
        <row r="154">
          <cell r="L154">
            <v>0</v>
          </cell>
        </row>
        <row r="155">
          <cell r="L155">
            <v>0</v>
          </cell>
        </row>
        <row r="156">
          <cell r="L156">
            <v>0</v>
          </cell>
        </row>
        <row r="157">
          <cell r="L157">
            <v>0</v>
          </cell>
        </row>
        <row r="158">
          <cell r="L158">
            <v>0</v>
          </cell>
        </row>
        <row r="159">
          <cell r="L159">
            <v>0</v>
          </cell>
        </row>
        <row r="160">
          <cell r="L160">
            <v>0</v>
          </cell>
        </row>
        <row r="161">
          <cell r="L161">
            <v>0</v>
          </cell>
        </row>
        <row r="162">
          <cell r="L162">
            <v>0</v>
          </cell>
        </row>
        <row r="163">
          <cell r="L163">
            <v>0</v>
          </cell>
        </row>
        <row r="164">
          <cell r="L164">
            <v>0</v>
          </cell>
        </row>
        <row r="165">
          <cell r="L165">
            <v>0</v>
          </cell>
        </row>
        <row r="166">
          <cell r="L166">
            <v>0</v>
          </cell>
        </row>
        <row r="167">
          <cell r="L167">
            <v>0</v>
          </cell>
        </row>
        <row r="168">
          <cell r="L168">
            <v>0</v>
          </cell>
        </row>
        <row r="169">
          <cell r="L169">
            <v>0</v>
          </cell>
        </row>
        <row r="170">
          <cell r="L170">
            <v>0</v>
          </cell>
        </row>
      </sheetData>
      <sheetData sheetId="23">
        <row r="11">
          <cell r="L11">
            <v>66.666666666666671</v>
          </cell>
          <cell r="M11">
            <v>45.833333333333336</v>
          </cell>
          <cell r="N11">
            <v>66.666666666666671</v>
          </cell>
          <cell r="O11">
            <v>105</v>
          </cell>
          <cell r="P11">
            <v>10.5</v>
          </cell>
          <cell r="Q11">
            <v>68.5</v>
          </cell>
          <cell r="W11">
            <v>0</v>
          </cell>
          <cell r="X11">
            <v>0</v>
          </cell>
          <cell r="Y11">
            <v>0</v>
          </cell>
        </row>
        <row r="12">
          <cell r="L12">
            <v>66.666666666666671</v>
          </cell>
          <cell r="M12">
            <v>45.833333333333336</v>
          </cell>
          <cell r="N12">
            <v>66.666666666666671</v>
          </cell>
          <cell r="O12">
            <v>105</v>
          </cell>
          <cell r="P12">
            <v>15.75</v>
          </cell>
          <cell r="Q12">
            <v>85.625</v>
          </cell>
          <cell r="W12">
            <v>0</v>
          </cell>
          <cell r="X12">
            <v>0</v>
          </cell>
          <cell r="Y12">
            <v>0</v>
          </cell>
        </row>
        <row r="13">
          <cell r="L13">
            <v>200</v>
          </cell>
          <cell r="M13">
            <v>105</v>
          </cell>
          <cell r="N13">
            <v>140</v>
          </cell>
          <cell r="O13">
            <v>240</v>
          </cell>
          <cell r="P13">
            <v>27</v>
          </cell>
          <cell r="Q13">
            <v>245</v>
          </cell>
          <cell r="W13">
            <v>0</v>
          </cell>
          <cell r="X13">
            <v>0</v>
          </cell>
          <cell r="Y13">
            <v>0</v>
          </cell>
        </row>
        <row r="14">
          <cell r="L14">
            <v>200</v>
          </cell>
          <cell r="M14">
            <v>105</v>
          </cell>
          <cell r="N14">
            <v>140</v>
          </cell>
          <cell r="O14">
            <v>240</v>
          </cell>
          <cell r="P14">
            <v>27</v>
          </cell>
          <cell r="Q14">
            <v>98</v>
          </cell>
          <cell r="W14">
            <v>0</v>
          </cell>
          <cell r="X14">
            <v>0</v>
          </cell>
          <cell r="Y14">
            <v>0</v>
          </cell>
        </row>
        <row r="15">
          <cell r="L15">
            <v>200</v>
          </cell>
          <cell r="M15">
            <v>105</v>
          </cell>
          <cell r="N15">
            <v>140</v>
          </cell>
          <cell r="O15">
            <v>240</v>
          </cell>
          <cell r="P15">
            <v>27</v>
          </cell>
          <cell r="Q15">
            <v>98</v>
          </cell>
          <cell r="W15">
            <v>0</v>
          </cell>
          <cell r="X15">
            <v>0</v>
          </cell>
          <cell r="Y15">
            <v>0</v>
          </cell>
        </row>
        <row r="16">
          <cell r="L16">
            <v>200</v>
          </cell>
          <cell r="M16">
            <v>105</v>
          </cell>
          <cell r="N16">
            <v>140</v>
          </cell>
          <cell r="O16">
            <v>240</v>
          </cell>
          <cell r="P16">
            <v>27</v>
          </cell>
          <cell r="Q16">
            <v>196</v>
          </cell>
          <cell r="W16">
            <v>0</v>
          </cell>
          <cell r="X16">
            <v>0</v>
          </cell>
          <cell r="Y16">
            <v>0</v>
          </cell>
        </row>
        <row r="17"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W17">
            <v>0</v>
          </cell>
          <cell r="X17">
            <v>0</v>
          </cell>
          <cell r="Y17">
            <v>0</v>
          </cell>
        </row>
        <row r="18"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W18">
            <v>0</v>
          </cell>
          <cell r="X18">
            <v>0</v>
          </cell>
          <cell r="Y18">
            <v>0</v>
          </cell>
        </row>
        <row r="19"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W19">
            <v>0</v>
          </cell>
          <cell r="X19">
            <v>0</v>
          </cell>
          <cell r="Y19">
            <v>0</v>
          </cell>
        </row>
        <row r="20"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W20">
            <v>0</v>
          </cell>
          <cell r="X20">
            <v>0</v>
          </cell>
          <cell r="Y20">
            <v>0</v>
          </cell>
        </row>
        <row r="21"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W21">
            <v>0</v>
          </cell>
          <cell r="X21">
            <v>0</v>
          </cell>
          <cell r="Y21">
            <v>0</v>
          </cell>
        </row>
        <row r="22"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W22">
            <v>0</v>
          </cell>
          <cell r="X22">
            <v>0</v>
          </cell>
          <cell r="Y22">
            <v>0</v>
          </cell>
        </row>
        <row r="23"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W23">
            <v>0</v>
          </cell>
          <cell r="X23">
            <v>0</v>
          </cell>
          <cell r="Y23">
            <v>0</v>
          </cell>
        </row>
        <row r="24">
          <cell r="O24">
            <v>0</v>
          </cell>
          <cell r="P24">
            <v>0</v>
          </cell>
          <cell r="Q24">
            <v>0</v>
          </cell>
          <cell r="W24">
            <v>0</v>
          </cell>
          <cell r="X24">
            <v>0</v>
          </cell>
          <cell r="Y24">
            <v>0</v>
          </cell>
        </row>
        <row r="25">
          <cell r="O25">
            <v>0</v>
          </cell>
          <cell r="P25">
            <v>0</v>
          </cell>
          <cell r="Q25">
            <v>0</v>
          </cell>
          <cell r="W25">
            <v>0</v>
          </cell>
          <cell r="X25">
            <v>0</v>
          </cell>
          <cell r="Y25">
            <v>0</v>
          </cell>
        </row>
        <row r="26">
          <cell r="O26">
            <v>0</v>
          </cell>
          <cell r="P26">
            <v>0</v>
          </cell>
          <cell r="Q26">
            <v>0</v>
          </cell>
          <cell r="W26">
            <v>0</v>
          </cell>
          <cell r="X26">
            <v>0</v>
          </cell>
          <cell r="Y26">
            <v>0</v>
          </cell>
        </row>
        <row r="27">
          <cell r="O27">
            <v>0</v>
          </cell>
          <cell r="P27">
            <v>0</v>
          </cell>
          <cell r="Q27">
            <v>0</v>
          </cell>
          <cell r="W27">
            <v>0</v>
          </cell>
          <cell r="X27">
            <v>0</v>
          </cell>
          <cell r="Y27">
            <v>0</v>
          </cell>
        </row>
        <row r="28">
          <cell r="O28">
            <v>0</v>
          </cell>
          <cell r="P28">
            <v>0</v>
          </cell>
          <cell r="Q28">
            <v>0</v>
          </cell>
          <cell r="W28">
            <v>0</v>
          </cell>
          <cell r="X28">
            <v>0</v>
          </cell>
          <cell r="Y28">
            <v>0</v>
          </cell>
        </row>
        <row r="29">
          <cell r="O29">
            <v>0</v>
          </cell>
          <cell r="P29">
            <v>0</v>
          </cell>
          <cell r="Q29">
            <v>0</v>
          </cell>
          <cell r="W29">
            <v>0</v>
          </cell>
          <cell r="X29">
            <v>0</v>
          </cell>
          <cell r="Y29">
            <v>0</v>
          </cell>
        </row>
        <row r="30">
          <cell r="O30">
            <v>0</v>
          </cell>
          <cell r="P30">
            <v>0</v>
          </cell>
          <cell r="Q30">
            <v>0</v>
          </cell>
          <cell r="W30">
            <v>0</v>
          </cell>
          <cell r="X30">
            <v>0</v>
          </cell>
          <cell r="Y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O32">
            <v>0</v>
          </cell>
          <cell r="P32">
            <v>0</v>
          </cell>
          <cell r="Q32">
            <v>0</v>
          </cell>
          <cell r="W32">
            <v>0</v>
          </cell>
          <cell r="X32">
            <v>0</v>
          </cell>
          <cell r="Y32">
            <v>0</v>
          </cell>
        </row>
        <row r="33">
          <cell r="O33">
            <v>0</v>
          </cell>
          <cell r="P33">
            <v>0</v>
          </cell>
          <cell r="Q33">
            <v>0</v>
          </cell>
          <cell r="W33">
            <v>0</v>
          </cell>
          <cell r="X33">
            <v>0</v>
          </cell>
          <cell r="Y33">
            <v>0</v>
          </cell>
        </row>
        <row r="34">
          <cell r="O34">
            <v>0</v>
          </cell>
          <cell r="P34">
            <v>0</v>
          </cell>
          <cell r="Q34">
            <v>0</v>
          </cell>
          <cell r="W34">
            <v>0</v>
          </cell>
          <cell r="X34">
            <v>0</v>
          </cell>
          <cell r="Y34">
            <v>0</v>
          </cell>
        </row>
        <row r="35">
          <cell r="O35">
            <v>0</v>
          </cell>
          <cell r="P35">
            <v>0</v>
          </cell>
          <cell r="Q35">
            <v>0</v>
          </cell>
          <cell r="W35">
            <v>0</v>
          </cell>
          <cell r="X35">
            <v>0</v>
          </cell>
          <cell r="Y35">
            <v>0</v>
          </cell>
        </row>
        <row r="36">
          <cell r="O36">
            <v>0</v>
          </cell>
          <cell r="P36">
            <v>0</v>
          </cell>
          <cell r="Q36">
            <v>0</v>
          </cell>
          <cell r="W36">
            <v>0</v>
          </cell>
          <cell r="X36">
            <v>0</v>
          </cell>
          <cell r="Y36">
            <v>0</v>
          </cell>
        </row>
        <row r="37">
          <cell r="O37">
            <v>0</v>
          </cell>
          <cell r="P37">
            <v>0</v>
          </cell>
          <cell r="Q37">
            <v>0</v>
          </cell>
          <cell r="W37">
            <v>0</v>
          </cell>
          <cell r="X37">
            <v>0</v>
          </cell>
          <cell r="Y37">
            <v>0</v>
          </cell>
        </row>
        <row r="38">
          <cell r="O38">
            <v>0</v>
          </cell>
          <cell r="P38">
            <v>0</v>
          </cell>
          <cell r="Q38">
            <v>0</v>
          </cell>
          <cell r="W38">
            <v>0</v>
          </cell>
          <cell r="X38">
            <v>0</v>
          </cell>
          <cell r="Y38">
            <v>0</v>
          </cell>
        </row>
        <row r="39">
          <cell r="O39">
            <v>0</v>
          </cell>
          <cell r="P39">
            <v>0</v>
          </cell>
          <cell r="Q39">
            <v>0</v>
          </cell>
          <cell r="W39">
            <v>0</v>
          </cell>
          <cell r="X39">
            <v>0</v>
          </cell>
          <cell r="Y39">
            <v>0</v>
          </cell>
        </row>
        <row r="40">
          <cell r="O40">
            <v>0</v>
          </cell>
          <cell r="P40">
            <v>0</v>
          </cell>
          <cell r="Q40">
            <v>0</v>
          </cell>
          <cell r="W40">
            <v>0</v>
          </cell>
          <cell r="X40">
            <v>0</v>
          </cell>
          <cell r="Y40">
            <v>0</v>
          </cell>
        </row>
        <row r="41">
          <cell r="O41">
            <v>0</v>
          </cell>
          <cell r="P41">
            <v>0</v>
          </cell>
          <cell r="Q41">
            <v>0</v>
          </cell>
          <cell r="W41">
            <v>0</v>
          </cell>
          <cell r="X41">
            <v>0</v>
          </cell>
          <cell r="Y41">
            <v>0</v>
          </cell>
        </row>
        <row r="42">
          <cell r="O42">
            <v>0</v>
          </cell>
          <cell r="P42">
            <v>0</v>
          </cell>
          <cell r="Q42">
            <v>0</v>
          </cell>
          <cell r="W42">
            <v>0</v>
          </cell>
          <cell r="X42">
            <v>0</v>
          </cell>
          <cell r="Y42">
            <v>0</v>
          </cell>
        </row>
        <row r="43">
          <cell r="O43">
            <v>0</v>
          </cell>
          <cell r="P43">
            <v>0</v>
          </cell>
          <cell r="Q43">
            <v>0</v>
          </cell>
          <cell r="W43">
            <v>0</v>
          </cell>
          <cell r="X43">
            <v>0</v>
          </cell>
          <cell r="Y43">
            <v>0</v>
          </cell>
        </row>
        <row r="44">
          <cell r="O44">
            <v>0</v>
          </cell>
          <cell r="P44">
            <v>0</v>
          </cell>
          <cell r="Q44">
            <v>0</v>
          </cell>
          <cell r="W44">
            <v>0</v>
          </cell>
          <cell r="X44">
            <v>0</v>
          </cell>
          <cell r="Y44">
            <v>0</v>
          </cell>
        </row>
        <row r="45">
          <cell r="O45">
            <v>0</v>
          </cell>
          <cell r="P45">
            <v>0</v>
          </cell>
          <cell r="Q45">
            <v>0</v>
          </cell>
          <cell r="W45">
            <v>0</v>
          </cell>
          <cell r="X45">
            <v>0</v>
          </cell>
          <cell r="Y45">
            <v>0</v>
          </cell>
        </row>
        <row r="46">
          <cell r="O46">
            <v>0</v>
          </cell>
          <cell r="P46">
            <v>0</v>
          </cell>
          <cell r="Q46">
            <v>0</v>
          </cell>
          <cell r="W46">
            <v>0</v>
          </cell>
          <cell r="X46">
            <v>0</v>
          </cell>
          <cell r="Y46">
            <v>0</v>
          </cell>
        </row>
        <row r="47">
          <cell r="O47">
            <v>0</v>
          </cell>
          <cell r="P47">
            <v>0</v>
          </cell>
          <cell r="Q47">
            <v>0</v>
          </cell>
          <cell r="W47">
            <v>0</v>
          </cell>
          <cell r="X47">
            <v>0</v>
          </cell>
          <cell r="Y47">
            <v>0</v>
          </cell>
        </row>
        <row r="48">
          <cell r="O48">
            <v>0</v>
          </cell>
          <cell r="P48">
            <v>0</v>
          </cell>
          <cell r="Q48">
            <v>0</v>
          </cell>
          <cell r="W48">
            <v>0</v>
          </cell>
          <cell r="X48">
            <v>0</v>
          </cell>
          <cell r="Y48">
            <v>0</v>
          </cell>
        </row>
        <row r="49">
          <cell r="O49">
            <v>0</v>
          </cell>
          <cell r="P49">
            <v>0</v>
          </cell>
          <cell r="Q49">
            <v>0</v>
          </cell>
          <cell r="W49">
            <v>0</v>
          </cell>
          <cell r="X49">
            <v>0</v>
          </cell>
          <cell r="Y49">
            <v>0</v>
          </cell>
        </row>
        <row r="50">
          <cell r="O50">
            <v>0</v>
          </cell>
          <cell r="P50">
            <v>0</v>
          </cell>
          <cell r="Q50">
            <v>0</v>
          </cell>
          <cell r="W50">
            <v>0</v>
          </cell>
          <cell r="X50">
            <v>0</v>
          </cell>
          <cell r="Y50">
            <v>0</v>
          </cell>
        </row>
        <row r="51">
          <cell r="O51">
            <v>0</v>
          </cell>
          <cell r="P51">
            <v>0</v>
          </cell>
          <cell r="Q51">
            <v>0</v>
          </cell>
          <cell r="W51">
            <v>0</v>
          </cell>
          <cell r="X51">
            <v>0</v>
          </cell>
          <cell r="Y51">
            <v>0</v>
          </cell>
        </row>
        <row r="52">
          <cell r="O52">
            <v>0</v>
          </cell>
          <cell r="P52">
            <v>0</v>
          </cell>
          <cell r="Q52">
            <v>0</v>
          </cell>
          <cell r="W52">
            <v>0</v>
          </cell>
          <cell r="X52">
            <v>0</v>
          </cell>
          <cell r="Y52">
            <v>0</v>
          </cell>
        </row>
        <row r="53">
          <cell r="O53">
            <v>0</v>
          </cell>
          <cell r="P53">
            <v>0</v>
          </cell>
          <cell r="Q53">
            <v>0</v>
          </cell>
          <cell r="W53">
            <v>0</v>
          </cell>
          <cell r="X53">
            <v>0</v>
          </cell>
          <cell r="Y53">
            <v>0</v>
          </cell>
        </row>
        <row r="54">
          <cell r="O54">
            <v>0</v>
          </cell>
          <cell r="P54">
            <v>0</v>
          </cell>
          <cell r="Q54">
            <v>0</v>
          </cell>
          <cell r="W54">
            <v>0</v>
          </cell>
          <cell r="X54">
            <v>0</v>
          </cell>
          <cell r="Y54">
            <v>0</v>
          </cell>
        </row>
        <row r="55">
          <cell r="O55">
            <v>0</v>
          </cell>
          <cell r="P55">
            <v>0</v>
          </cell>
          <cell r="Q55">
            <v>0</v>
          </cell>
          <cell r="W55">
            <v>0</v>
          </cell>
          <cell r="X55">
            <v>0</v>
          </cell>
          <cell r="Y55">
            <v>0</v>
          </cell>
        </row>
        <row r="56">
          <cell r="O56">
            <v>0</v>
          </cell>
          <cell r="P56">
            <v>0</v>
          </cell>
          <cell r="Q56">
            <v>0</v>
          </cell>
          <cell r="W56">
            <v>0</v>
          </cell>
          <cell r="X56">
            <v>0</v>
          </cell>
          <cell r="Y56">
            <v>0</v>
          </cell>
        </row>
        <row r="57">
          <cell r="O57">
            <v>0</v>
          </cell>
          <cell r="P57">
            <v>0</v>
          </cell>
          <cell r="Q57">
            <v>0</v>
          </cell>
          <cell r="W57">
            <v>0</v>
          </cell>
          <cell r="X57">
            <v>0</v>
          </cell>
          <cell r="Y57">
            <v>0</v>
          </cell>
        </row>
        <row r="58">
          <cell r="O58">
            <v>0</v>
          </cell>
          <cell r="P58">
            <v>0</v>
          </cell>
          <cell r="Q58">
            <v>0</v>
          </cell>
          <cell r="W58">
            <v>0</v>
          </cell>
          <cell r="X58">
            <v>0</v>
          </cell>
          <cell r="Y58">
            <v>0</v>
          </cell>
        </row>
        <row r="59">
          <cell r="O59">
            <v>0</v>
          </cell>
          <cell r="P59">
            <v>0</v>
          </cell>
          <cell r="Q59">
            <v>0</v>
          </cell>
          <cell r="W59">
            <v>0</v>
          </cell>
          <cell r="X59">
            <v>0</v>
          </cell>
          <cell r="Y59">
            <v>0</v>
          </cell>
        </row>
        <row r="60">
          <cell r="O60">
            <v>0</v>
          </cell>
          <cell r="P60">
            <v>0</v>
          </cell>
          <cell r="Q60">
            <v>0</v>
          </cell>
          <cell r="W60">
            <v>0</v>
          </cell>
          <cell r="X60">
            <v>0</v>
          </cell>
          <cell r="Y60">
            <v>0</v>
          </cell>
        </row>
        <row r="61">
          <cell r="O61">
            <v>0</v>
          </cell>
          <cell r="P61">
            <v>0</v>
          </cell>
          <cell r="Q61">
            <v>0</v>
          </cell>
          <cell r="W61">
            <v>0</v>
          </cell>
          <cell r="X61">
            <v>0</v>
          </cell>
          <cell r="Y61">
            <v>0</v>
          </cell>
        </row>
        <row r="62">
          <cell r="O62">
            <v>0</v>
          </cell>
          <cell r="P62">
            <v>0</v>
          </cell>
          <cell r="Q62">
            <v>0</v>
          </cell>
          <cell r="W62">
            <v>0</v>
          </cell>
          <cell r="X62">
            <v>0</v>
          </cell>
          <cell r="Y62">
            <v>0</v>
          </cell>
        </row>
        <row r="63">
          <cell r="O63">
            <v>0</v>
          </cell>
          <cell r="P63">
            <v>0</v>
          </cell>
          <cell r="Q63">
            <v>0</v>
          </cell>
          <cell r="W63">
            <v>0</v>
          </cell>
          <cell r="X63">
            <v>0</v>
          </cell>
          <cell r="Y63">
            <v>0</v>
          </cell>
        </row>
        <row r="64">
          <cell r="O64">
            <v>0</v>
          </cell>
          <cell r="P64">
            <v>0</v>
          </cell>
          <cell r="Q64">
            <v>0</v>
          </cell>
          <cell r="W64">
            <v>0</v>
          </cell>
          <cell r="X64">
            <v>0</v>
          </cell>
          <cell r="Y64">
            <v>0</v>
          </cell>
        </row>
        <row r="65">
          <cell r="O65">
            <v>0</v>
          </cell>
          <cell r="P65">
            <v>0</v>
          </cell>
          <cell r="Q65">
            <v>0</v>
          </cell>
          <cell r="W65">
            <v>0</v>
          </cell>
          <cell r="X65">
            <v>0</v>
          </cell>
          <cell r="Y65">
            <v>0</v>
          </cell>
        </row>
        <row r="66">
          <cell r="O66">
            <v>0</v>
          </cell>
          <cell r="P66">
            <v>0</v>
          </cell>
          <cell r="Q66">
            <v>0</v>
          </cell>
          <cell r="W66">
            <v>0</v>
          </cell>
          <cell r="X66">
            <v>0</v>
          </cell>
          <cell r="Y66">
            <v>0</v>
          </cell>
        </row>
        <row r="67">
          <cell r="O67">
            <v>0</v>
          </cell>
          <cell r="P67">
            <v>0</v>
          </cell>
          <cell r="Q67">
            <v>0</v>
          </cell>
          <cell r="W67">
            <v>0</v>
          </cell>
          <cell r="X67">
            <v>0</v>
          </cell>
          <cell r="Y67">
            <v>0</v>
          </cell>
        </row>
        <row r="68">
          <cell r="O68">
            <v>0</v>
          </cell>
          <cell r="P68">
            <v>0</v>
          </cell>
          <cell r="Q68">
            <v>0</v>
          </cell>
          <cell r="W68">
            <v>0</v>
          </cell>
          <cell r="X68">
            <v>0</v>
          </cell>
          <cell r="Y68">
            <v>0</v>
          </cell>
        </row>
        <row r="69">
          <cell r="O69">
            <v>0</v>
          </cell>
          <cell r="P69">
            <v>0</v>
          </cell>
          <cell r="Q69">
            <v>0</v>
          </cell>
          <cell r="W69">
            <v>0</v>
          </cell>
          <cell r="X69">
            <v>0</v>
          </cell>
          <cell r="Y69">
            <v>0</v>
          </cell>
        </row>
        <row r="70">
          <cell r="O70">
            <v>0</v>
          </cell>
          <cell r="P70">
            <v>0</v>
          </cell>
          <cell r="Q70">
            <v>0</v>
          </cell>
          <cell r="W70">
            <v>0</v>
          </cell>
          <cell r="X70">
            <v>0</v>
          </cell>
          <cell r="Y70">
            <v>0</v>
          </cell>
        </row>
        <row r="71">
          <cell r="O71">
            <v>0</v>
          </cell>
          <cell r="P71">
            <v>0</v>
          </cell>
          <cell r="Q71">
            <v>0</v>
          </cell>
          <cell r="W71">
            <v>0</v>
          </cell>
          <cell r="X71">
            <v>0</v>
          </cell>
          <cell r="Y71">
            <v>0</v>
          </cell>
        </row>
        <row r="72">
          <cell r="O72">
            <v>0</v>
          </cell>
          <cell r="P72">
            <v>0</v>
          </cell>
          <cell r="Q72">
            <v>0</v>
          </cell>
          <cell r="W72">
            <v>0</v>
          </cell>
          <cell r="X72">
            <v>0</v>
          </cell>
          <cell r="Y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W73">
            <v>0</v>
          </cell>
          <cell r="X73">
            <v>0</v>
          </cell>
          <cell r="Y73">
            <v>0</v>
          </cell>
        </row>
        <row r="74">
          <cell r="O74">
            <v>0</v>
          </cell>
          <cell r="P74">
            <v>0</v>
          </cell>
          <cell r="Q74">
            <v>0</v>
          </cell>
          <cell r="W74">
            <v>0</v>
          </cell>
          <cell r="X74">
            <v>0</v>
          </cell>
          <cell r="Y74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W75">
            <v>0</v>
          </cell>
          <cell r="X75">
            <v>0</v>
          </cell>
          <cell r="Y75">
            <v>0</v>
          </cell>
        </row>
        <row r="76">
          <cell r="O76">
            <v>0</v>
          </cell>
          <cell r="P76">
            <v>0</v>
          </cell>
          <cell r="Q76">
            <v>0</v>
          </cell>
          <cell r="W76">
            <v>0</v>
          </cell>
          <cell r="X76">
            <v>0</v>
          </cell>
          <cell r="Y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W77">
            <v>0</v>
          </cell>
          <cell r="X77">
            <v>0</v>
          </cell>
          <cell r="Y77">
            <v>0</v>
          </cell>
        </row>
        <row r="78">
          <cell r="O78">
            <v>0</v>
          </cell>
          <cell r="P78">
            <v>0</v>
          </cell>
          <cell r="Q78">
            <v>0</v>
          </cell>
          <cell r="W78">
            <v>0</v>
          </cell>
          <cell r="X78">
            <v>0</v>
          </cell>
          <cell r="Y78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W79">
            <v>0</v>
          </cell>
          <cell r="X79">
            <v>0</v>
          </cell>
          <cell r="Y79">
            <v>0</v>
          </cell>
        </row>
        <row r="80">
          <cell r="O80">
            <v>0</v>
          </cell>
          <cell r="P80">
            <v>0</v>
          </cell>
          <cell r="Q80">
            <v>0</v>
          </cell>
          <cell r="W80">
            <v>0</v>
          </cell>
          <cell r="X80">
            <v>0</v>
          </cell>
          <cell r="Y80">
            <v>0</v>
          </cell>
        </row>
        <row r="81">
          <cell r="O81">
            <v>0</v>
          </cell>
          <cell r="P81">
            <v>0</v>
          </cell>
          <cell r="Q81">
            <v>0</v>
          </cell>
          <cell r="W81">
            <v>0</v>
          </cell>
          <cell r="X81">
            <v>0</v>
          </cell>
          <cell r="Y81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W82">
            <v>0</v>
          </cell>
          <cell r="X82">
            <v>0</v>
          </cell>
          <cell r="Y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W83">
            <v>0</v>
          </cell>
          <cell r="X83">
            <v>0</v>
          </cell>
          <cell r="Y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W84">
            <v>0</v>
          </cell>
          <cell r="X84">
            <v>0</v>
          </cell>
          <cell r="Y84">
            <v>0</v>
          </cell>
        </row>
        <row r="85">
          <cell r="O85">
            <v>0</v>
          </cell>
          <cell r="P85">
            <v>0</v>
          </cell>
          <cell r="Q85">
            <v>0</v>
          </cell>
          <cell r="W85">
            <v>0</v>
          </cell>
          <cell r="X85">
            <v>0</v>
          </cell>
          <cell r="Y85">
            <v>0</v>
          </cell>
        </row>
        <row r="86">
          <cell r="O86">
            <v>0</v>
          </cell>
          <cell r="P86">
            <v>0</v>
          </cell>
          <cell r="Q86">
            <v>0</v>
          </cell>
          <cell r="W86">
            <v>0</v>
          </cell>
          <cell r="X86">
            <v>0</v>
          </cell>
          <cell r="Y86">
            <v>0</v>
          </cell>
        </row>
        <row r="87">
          <cell r="O87">
            <v>0</v>
          </cell>
          <cell r="P87">
            <v>0</v>
          </cell>
          <cell r="Q87">
            <v>0</v>
          </cell>
          <cell r="W87">
            <v>0</v>
          </cell>
          <cell r="X87">
            <v>0</v>
          </cell>
          <cell r="Y87">
            <v>0</v>
          </cell>
        </row>
        <row r="88">
          <cell r="O88">
            <v>0</v>
          </cell>
          <cell r="P88">
            <v>0</v>
          </cell>
          <cell r="Q88">
            <v>0</v>
          </cell>
          <cell r="W88">
            <v>0</v>
          </cell>
          <cell r="X88">
            <v>0</v>
          </cell>
          <cell r="Y88">
            <v>0</v>
          </cell>
        </row>
        <row r="89">
          <cell r="O89">
            <v>0</v>
          </cell>
          <cell r="P89">
            <v>0</v>
          </cell>
          <cell r="Q89">
            <v>0</v>
          </cell>
          <cell r="W89">
            <v>0</v>
          </cell>
          <cell r="X89">
            <v>0</v>
          </cell>
          <cell r="Y89">
            <v>0</v>
          </cell>
        </row>
        <row r="90">
          <cell r="O90">
            <v>0</v>
          </cell>
          <cell r="P90">
            <v>0</v>
          </cell>
          <cell r="Q90">
            <v>0</v>
          </cell>
          <cell r="W90">
            <v>0</v>
          </cell>
          <cell r="X90">
            <v>0</v>
          </cell>
          <cell r="Y90">
            <v>0</v>
          </cell>
        </row>
        <row r="91">
          <cell r="O91">
            <v>0</v>
          </cell>
          <cell r="P91">
            <v>0</v>
          </cell>
          <cell r="Q91">
            <v>0</v>
          </cell>
          <cell r="W91">
            <v>0</v>
          </cell>
          <cell r="X91">
            <v>0</v>
          </cell>
          <cell r="Y91">
            <v>0</v>
          </cell>
        </row>
        <row r="92">
          <cell r="O92">
            <v>0</v>
          </cell>
          <cell r="P92">
            <v>0</v>
          </cell>
          <cell r="Q92">
            <v>0</v>
          </cell>
          <cell r="W92">
            <v>0</v>
          </cell>
          <cell r="X92">
            <v>0</v>
          </cell>
          <cell r="Y92">
            <v>0</v>
          </cell>
        </row>
        <row r="93">
          <cell r="O93">
            <v>0</v>
          </cell>
          <cell r="P93">
            <v>0</v>
          </cell>
          <cell r="Q93">
            <v>0</v>
          </cell>
          <cell r="W93">
            <v>0</v>
          </cell>
          <cell r="X93">
            <v>0</v>
          </cell>
          <cell r="Y93">
            <v>0</v>
          </cell>
        </row>
        <row r="94">
          <cell r="O94">
            <v>0</v>
          </cell>
          <cell r="P94">
            <v>0</v>
          </cell>
          <cell r="Q94">
            <v>0</v>
          </cell>
          <cell r="W94">
            <v>0</v>
          </cell>
          <cell r="X94">
            <v>0</v>
          </cell>
          <cell r="Y94">
            <v>0</v>
          </cell>
        </row>
        <row r="95">
          <cell r="O95">
            <v>0</v>
          </cell>
          <cell r="P95">
            <v>0</v>
          </cell>
          <cell r="Q95">
            <v>0</v>
          </cell>
          <cell r="W95">
            <v>0</v>
          </cell>
          <cell r="X95">
            <v>0</v>
          </cell>
          <cell r="Y95">
            <v>0</v>
          </cell>
        </row>
        <row r="96">
          <cell r="O96">
            <v>0</v>
          </cell>
          <cell r="P96">
            <v>0</v>
          </cell>
          <cell r="Q96">
            <v>0</v>
          </cell>
          <cell r="W96">
            <v>0</v>
          </cell>
          <cell r="X96">
            <v>0</v>
          </cell>
          <cell r="Y96">
            <v>0</v>
          </cell>
        </row>
        <row r="97">
          <cell r="O97">
            <v>0</v>
          </cell>
          <cell r="P97">
            <v>0</v>
          </cell>
          <cell r="Q97">
            <v>0</v>
          </cell>
          <cell r="W97">
            <v>0</v>
          </cell>
          <cell r="X97">
            <v>0</v>
          </cell>
          <cell r="Y97">
            <v>0</v>
          </cell>
        </row>
        <row r="98">
          <cell r="O98">
            <v>0</v>
          </cell>
          <cell r="P98">
            <v>0</v>
          </cell>
          <cell r="Q98">
            <v>0</v>
          </cell>
          <cell r="W98">
            <v>0</v>
          </cell>
          <cell r="X98">
            <v>0</v>
          </cell>
          <cell r="Y98">
            <v>0</v>
          </cell>
        </row>
        <row r="99">
          <cell r="O99">
            <v>0</v>
          </cell>
          <cell r="P99">
            <v>0</v>
          </cell>
          <cell r="Q99">
            <v>0</v>
          </cell>
          <cell r="W99">
            <v>0</v>
          </cell>
          <cell r="X99">
            <v>0</v>
          </cell>
          <cell r="Y99">
            <v>0</v>
          </cell>
        </row>
        <row r="100">
          <cell r="O100">
            <v>0</v>
          </cell>
          <cell r="P100">
            <v>0</v>
          </cell>
          <cell r="Q100">
            <v>0</v>
          </cell>
          <cell r="W100">
            <v>0</v>
          </cell>
          <cell r="X100">
            <v>0</v>
          </cell>
          <cell r="Y100">
            <v>0</v>
          </cell>
        </row>
        <row r="101">
          <cell r="O101">
            <v>0</v>
          </cell>
          <cell r="P101">
            <v>0</v>
          </cell>
          <cell r="Q101">
            <v>0</v>
          </cell>
          <cell r="W101">
            <v>0</v>
          </cell>
          <cell r="X101">
            <v>0</v>
          </cell>
          <cell r="Y101">
            <v>0</v>
          </cell>
        </row>
        <row r="102">
          <cell r="O102">
            <v>0</v>
          </cell>
          <cell r="P102">
            <v>0</v>
          </cell>
          <cell r="Q102">
            <v>0</v>
          </cell>
          <cell r="W102">
            <v>0</v>
          </cell>
          <cell r="X102">
            <v>0</v>
          </cell>
          <cell r="Y102">
            <v>0</v>
          </cell>
        </row>
        <row r="103">
          <cell r="O103">
            <v>0</v>
          </cell>
          <cell r="P103">
            <v>0</v>
          </cell>
          <cell r="Q103">
            <v>0</v>
          </cell>
          <cell r="W103">
            <v>0</v>
          </cell>
          <cell r="X103">
            <v>0</v>
          </cell>
          <cell r="Y103">
            <v>0</v>
          </cell>
        </row>
        <row r="104">
          <cell r="O104">
            <v>0</v>
          </cell>
          <cell r="P104">
            <v>0</v>
          </cell>
          <cell r="Q104">
            <v>0</v>
          </cell>
          <cell r="W104">
            <v>0</v>
          </cell>
          <cell r="X104">
            <v>0</v>
          </cell>
          <cell r="Y104">
            <v>0</v>
          </cell>
        </row>
        <row r="105">
          <cell r="O105">
            <v>0</v>
          </cell>
          <cell r="P105">
            <v>0</v>
          </cell>
          <cell r="Q105">
            <v>0</v>
          </cell>
          <cell r="W105">
            <v>0</v>
          </cell>
          <cell r="X105">
            <v>0</v>
          </cell>
          <cell r="Y105">
            <v>0</v>
          </cell>
        </row>
        <row r="106">
          <cell r="O106">
            <v>0</v>
          </cell>
          <cell r="P106">
            <v>0</v>
          </cell>
          <cell r="Q106">
            <v>0</v>
          </cell>
          <cell r="W106">
            <v>0</v>
          </cell>
          <cell r="X106">
            <v>0</v>
          </cell>
          <cell r="Y106">
            <v>0</v>
          </cell>
        </row>
        <row r="107">
          <cell r="O107">
            <v>0</v>
          </cell>
          <cell r="P107">
            <v>0</v>
          </cell>
          <cell r="Q107">
            <v>0</v>
          </cell>
          <cell r="W107">
            <v>0</v>
          </cell>
          <cell r="X107">
            <v>0</v>
          </cell>
          <cell r="Y107">
            <v>0</v>
          </cell>
        </row>
        <row r="108">
          <cell r="O108">
            <v>0</v>
          </cell>
          <cell r="P108">
            <v>0</v>
          </cell>
          <cell r="Q108">
            <v>0</v>
          </cell>
          <cell r="W108">
            <v>0</v>
          </cell>
          <cell r="X108">
            <v>0</v>
          </cell>
          <cell r="Y108">
            <v>0</v>
          </cell>
        </row>
        <row r="109">
          <cell r="O109">
            <v>0</v>
          </cell>
          <cell r="P109">
            <v>0</v>
          </cell>
          <cell r="Q109">
            <v>0</v>
          </cell>
          <cell r="W109">
            <v>0</v>
          </cell>
          <cell r="X109">
            <v>0</v>
          </cell>
          <cell r="Y109">
            <v>0</v>
          </cell>
        </row>
        <row r="110">
          <cell r="O110">
            <v>0</v>
          </cell>
          <cell r="P110">
            <v>0</v>
          </cell>
          <cell r="Q110">
            <v>0</v>
          </cell>
          <cell r="W110">
            <v>0</v>
          </cell>
          <cell r="X110">
            <v>0</v>
          </cell>
          <cell r="Y110">
            <v>0</v>
          </cell>
        </row>
        <row r="111">
          <cell r="O111">
            <v>0</v>
          </cell>
          <cell r="P111">
            <v>0</v>
          </cell>
          <cell r="Q111">
            <v>0</v>
          </cell>
          <cell r="W111">
            <v>0</v>
          </cell>
          <cell r="X111">
            <v>0</v>
          </cell>
          <cell r="Y111">
            <v>0</v>
          </cell>
        </row>
        <row r="112">
          <cell r="O112">
            <v>0</v>
          </cell>
          <cell r="P112">
            <v>0</v>
          </cell>
          <cell r="Q112">
            <v>0</v>
          </cell>
          <cell r="W112">
            <v>0</v>
          </cell>
          <cell r="X112">
            <v>0</v>
          </cell>
          <cell r="Y112">
            <v>0</v>
          </cell>
        </row>
        <row r="113">
          <cell r="O113">
            <v>0</v>
          </cell>
          <cell r="P113">
            <v>0</v>
          </cell>
          <cell r="Q113">
            <v>0</v>
          </cell>
          <cell r="W113">
            <v>0</v>
          </cell>
          <cell r="X113">
            <v>0</v>
          </cell>
          <cell r="Y113">
            <v>0</v>
          </cell>
        </row>
        <row r="114">
          <cell r="O114">
            <v>0</v>
          </cell>
          <cell r="P114">
            <v>0</v>
          </cell>
          <cell r="Q114">
            <v>0</v>
          </cell>
          <cell r="W114">
            <v>0</v>
          </cell>
          <cell r="X114">
            <v>0</v>
          </cell>
          <cell r="Y114">
            <v>0</v>
          </cell>
        </row>
        <row r="115">
          <cell r="O115">
            <v>0</v>
          </cell>
          <cell r="P115">
            <v>0</v>
          </cell>
          <cell r="Q115">
            <v>0</v>
          </cell>
          <cell r="W115">
            <v>0</v>
          </cell>
          <cell r="X115">
            <v>0</v>
          </cell>
          <cell r="Y115">
            <v>0</v>
          </cell>
        </row>
        <row r="116">
          <cell r="O116">
            <v>0</v>
          </cell>
          <cell r="P116">
            <v>0</v>
          </cell>
          <cell r="Q116">
            <v>0</v>
          </cell>
          <cell r="W116">
            <v>0</v>
          </cell>
          <cell r="X116">
            <v>0</v>
          </cell>
          <cell r="Y116">
            <v>0</v>
          </cell>
        </row>
        <row r="117">
          <cell r="O117">
            <v>0</v>
          </cell>
          <cell r="P117">
            <v>0</v>
          </cell>
          <cell r="Q117">
            <v>0</v>
          </cell>
          <cell r="W117">
            <v>0</v>
          </cell>
          <cell r="X117">
            <v>0</v>
          </cell>
          <cell r="Y117">
            <v>0</v>
          </cell>
        </row>
        <row r="118">
          <cell r="O118">
            <v>0</v>
          </cell>
          <cell r="P118">
            <v>0</v>
          </cell>
          <cell r="Q118">
            <v>0</v>
          </cell>
          <cell r="W118">
            <v>0</v>
          </cell>
          <cell r="X118">
            <v>0</v>
          </cell>
          <cell r="Y118">
            <v>0</v>
          </cell>
        </row>
        <row r="119">
          <cell r="O119">
            <v>0</v>
          </cell>
          <cell r="P119">
            <v>0</v>
          </cell>
          <cell r="Q119">
            <v>0</v>
          </cell>
          <cell r="W119">
            <v>0</v>
          </cell>
          <cell r="X119">
            <v>0</v>
          </cell>
          <cell r="Y119">
            <v>0</v>
          </cell>
        </row>
        <row r="120">
          <cell r="O120">
            <v>0</v>
          </cell>
          <cell r="P120">
            <v>0</v>
          </cell>
          <cell r="Q120">
            <v>0</v>
          </cell>
          <cell r="W120">
            <v>0</v>
          </cell>
          <cell r="X120">
            <v>0</v>
          </cell>
          <cell r="Y120">
            <v>0</v>
          </cell>
        </row>
        <row r="121">
          <cell r="O121">
            <v>0</v>
          </cell>
          <cell r="P121">
            <v>0</v>
          </cell>
          <cell r="Q121">
            <v>0</v>
          </cell>
          <cell r="W121">
            <v>0</v>
          </cell>
          <cell r="X121">
            <v>0</v>
          </cell>
          <cell r="Y121">
            <v>0</v>
          </cell>
        </row>
        <row r="122">
          <cell r="O122">
            <v>0</v>
          </cell>
          <cell r="P122">
            <v>0</v>
          </cell>
          <cell r="Q122">
            <v>0</v>
          </cell>
          <cell r="W122">
            <v>0</v>
          </cell>
          <cell r="X122">
            <v>0</v>
          </cell>
          <cell r="Y122">
            <v>0</v>
          </cell>
        </row>
        <row r="123">
          <cell r="O123">
            <v>0</v>
          </cell>
          <cell r="P123">
            <v>0</v>
          </cell>
          <cell r="Q123">
            <v>0</v>
          </cell>
          <cell r="W123">
            <v>0</v>
          </cell>
          <cell r="X123">
            <v>0</v>
          </cell>
          <cell r="Y123">
            <v>0</v>
          </cell>
        </row>
        <row r="124">
          <cell r="O124">
            <v>0</v>
          </cell>
          <cell r="P124">
            <v>0</v>
          </cell>
          <cell r="Q124">
            <v>0</v>
          </cell>
          <cell r="W124">
            <v>0</v>
          </cell>
          <cell r="X124">
            <v>0</v>
          </cell>
          <cell r="Y124">
            <v>0</v>
          </cell>
        </row>
        <row r="125">
          <cell r="O125">
            <v>0</v>
          </cell>
          <cell r="P125">
            <v>0</v>
          </cell>
          <cell r="Q125">
            <v>0</v>
          </cell>
          <cell r="W125">
            <v>0</v>
          </cell>
          <cell r="X125">
            <v>0</v>
          </cell>
          <cell r="Y125">
            <v>0</v>
          </cell>
        </row>
        <row r="126">
          <cell r="O126">
            <v>0</v>
          </cell>
          <cell r="P126">
            <v>0</v>
          </cell>
          <cell r="Q126">
            <v>0</v>
          </cell>
          <cell r="W126">
            <v>0</v>
          </cell>
          <cell r="X126">
            <v>0</v>
          </cell>
          <cell r="Y126">
            <v>0</v>
          </cell>
        </row>
        <row r="127">
          <cell r="O127">
            <v>0</v>
          </cell>
          <cell r="P127">
            <v>0</v>
          </cell>
          <cell r="Q127">
            <v>0</v>
          </cell>
          <cell r="W127">
            <v>0</v>
          </cell>
          <cell r="X127">
            <v>0</v>
          </cell>
          <cell r="Y127">
            <v>0</v>
          </cell>
        </row>
        <row r="128">
          <cell r="O128">
            <v>0</v>
          </cell>
          <cell r="P128">
            <v>0</v>
          </cell>
          <cell r="Q128">
            <v>0</v>
          </cell>
          <cell r="W128">
            <v>0</v>
          </cell>
          <cell r="X128">
            <v>0</v>
          </cell>
          <cell r="Y128">
            <v>0</v>
          </cell>
        </row>
        <row r="129">
          <cell r="O129">
            <v>0</v>
          </cell>
          <cell r="P129">
            <v>0</v>
          </cell>
          <cell r="Q129">
            <v>0</v>
          </cell>
          <cell r="W129">
            <v>0</v>
          </cell>
          <cell r="X129">
            <v>0</v>
          </cell>
          <cell r="Y129">
            <v>0</v>
          </cell>
        </row>
        <row r="130">
          <cell r="O130">
            <v>0</v>
          </cell>
          <cell r="P130">
            <v>0</v>
          </cell>
          <cell r="Q130">
            <v>0</v>
          </cell>
          <cell r="W130">
            <v>0</v>
          </cell>
          <cell r="X130">
            <v>0</v>
          </cell>
          <cell r="Y130">
            <v>0</v>
          </cell>
        </row>
        <row r="131">
          <cell r="O131">
            <v>0</v>
          </cell>
          <cell r="P131">
            <v>0</v>
          </cell>
          <cell r="Q131">
            <v>0</v>
          </cell>
          <cell r="W131">
            <v>0</v>
          </cell>
          <cell r="X131">
            <v>0</v>
          </cell>
          <cell r="Y131">
            <v>0</v>
          </cell>
        </row>
        <row r="132">
          <cell r="O132">
            <v>0</v>
          </cell>
          <cell r="P132">
            <v>0</v>
          </cell>
          <cell r="Q132">
            <v>0</v>
          </cell>
          <cell r="W132">
            <v>0</v>
          </cell>
          <cell r="X132">
            <v>0</v>
          </cell>
          <cell r="Y132">
            <v>0</v>
          </cell>
        </row>
        <row r="133">
          <cell r="O133">
            <v>0</v>
          </cell>
          <cell r="P133">
            <v>0</v>
          </cell>
          <cell r="Q133">
            <v>0</v>
          </cell>
          <cell r="W133">
            <v>0</v>
          </cell>
          <cell r="X133">
            <v>0</v>
          </cell>
          <cell r="Y133">
            <v>0</v>
          </cell>
        </row>
        <row r="134">
          <cell r="O134">
            <v>0</v>
          </cell>
          <cell r="P134">
            <v>0</v>
          </cell>
          <cell r="Q134">
            <v>0</v>
          </cell>
          <cell r="W134">
            <v>0</v>
          </cell>
          <cell r="X134">
            <v>0</v>
          </cell>
          <cell r="Y134">
            <v>0</v>
          </cell>
        </row>
        <row r="135">
          <cell r="O135">
            <v>0</v>
          </cell>
          <cell r="P135">
            <v>0</v>
          </cell>
          <cell r="Q135">
            <v>0</v>
          </cell>
          <cell r="W135">
            <v>0</v>
          </cell>
          <cell r="X135">
            <v>0</v>
          </cell>
          <cell r="Y135">
            <v>0</v>
          </cell>
        </row>
        <row r="136">
          <cell r="O136">
            <v>0</v>
          </cell>
          <cell r="P136">
            <v>0</v>
          </cell>
          <cell r="Q136">
            <v>0</v>
          </cell>
          <cell r="W136">
            <v>0</v>
          </cell>
          <cell r="X136">
            <v>0</v>
          </cell>
          <cell r="Y136">
            <v>0</v>
          </cell>
        </row>
        <row r="137">
          <cell r="O137">
            <v>0</v>
          </cell>
          <cell r="P137">
            <v>0</v>
          </cell>
          <cell r="Q137">
            <v>0</v>
          </cell>
          <cell r="W137">
            <v>0</v>
          </cell>
          <cell r="X137">
            <v>0</v>
          </cell>
          <cell r="Y137">
            <v>0</v>
          </cell>
        </row>
        <row r="138">
          <cell r="O138">
            <v>0</v>
          </cell>
          <cell r="P138">
            <v>0</v>
          </cell>
          <cell r="Q138">
            <v>0</v>
          </cell>
          <cell r="W138">
            <v>0</v>
          </cell>
          <cell r="X138">
            <v>0</v>
          </cell>
          <cell r="Y138">
            <v>0</v>
          </cell>
        </row>
        <row r="139">
          <cell r="O139">
            <v>0</v>
          </cell>
          <cell r="P139">
            <v>0</v>
          </cell>
          <cell r="Q139">
            <v>0</v>
          </cell>
          <cell r="W139">
            <v>0</v>
          </cell>
          <cell r="X139">
            <v>0</v>
          </cell>
          <cell r="Y139">
            <v>0</v>
          </cell>
        </row>
        <row r="140">
          <cell r="O140">
            <v>0</v>
          </cell>
          <cell r="P140">
            <v>0</v>
          </cell>
          <cell r="Q140">
            <v>0</v>
          </cell>
          <cell r="W140">
            <v>0</v>
          </cell>
          <cell r="X140">
            <v>0</v>
          </cell>
          <cell r="Y140">
            <v>0</v>
          </cell>
        </row>
        <row r="141">
          <cell r="O141">
            <v>0</v>
          </cell>
          <cell r="P141">
            <v>0</v>
          </cell>
          <cell r="Q141">
            <v>0</v>
          </cell>
          <cell r="W141">
            <v>0</v>
          </cell>
          <cell r="X141">
            <v>0</v>
          </cell>
          <cell r="Y141">
            <v>0</v>
          </cell>
        </row>
        <row r="142">
          <cell r="O142">
            <v>0</v>
          </cell>
          <cell r="P142">
            <v>0</v>
          </cell>
          <cell r="Q142">
            <v>0</v>
          </cell>
          <cell r="W142">
            <v>0</v>
          </cell>
          <cell r="X142">
            <v>0</v>
          </cell>
          <cell r="Y142">
            <v>0</v>
          </cell>
        </row>
        <row r="143">
          <cell r="O143">
            <v>0</v>
          </cell>
          <cell r="P143">
            <v>0</v>
          </cell>
          <cell r="Q143">
            <v>0</v>
          </cell>
          <cell r="W143">
            <v>0</v>
          </cell>
          <cell r="X143">
            <v>0</v>
          </cell>
          <cell r="Y143">
            <v>0</v>
          </cell>
        </row>
        <row r="144">
          <cell r="O144">
            <v>0</v>
          </cell>
          <cell r="P144">
            <v>0</v>
          </cell>
          <cell r="Q144">
            <v>0</v>
          </cell>
          <cell r="W144">
            <v>0</v>
          </cell>
          <cell r="X144">
            <v>0</v>
          </cell>
          <cell r="Y144">
            <v>0</v>
          </cell>
        </row>
        <row r="145">
          <cell r="O145">
            <v>0</v>
          </cell>
          <cell r="P145">
            <v>0</v>
          </cell>
          <cell r="Q145">
            <v>0</v>
          </cell>
          <cell r="W145">
            <v>0</v>
          </cell>
          <cell r="X145">
            <v>0</v>
          </cell>
          <cell r="Y145">
            <v>0</v>
          </cell>
        </row>
        <row r="146">
          <cell r="O146">
            <v>0</v>
          </cell>
          <cell r="P146">
            <v>0</v>
          </cell>
          <cell r="Q146">
            <v>0</v>
          </cell>
          <cell r="W146">
            <v>0</v>
          </cell>
          <cell r="X146">
            <v>0</v>
          </cell>
          <cell r="Y146">
            <v>0</v>
          </cell>
        </row>
        <row r="147">
          <cell r="O147">
            <v>0</v>
          </cell>
          <cell r="P147">
            <v>0</v>
          </cell>
          <cell r="Q147">
            <v>0</v>
          </cell>
          <cell r="W147">
            <v>0</v>
          </cell>
          <cell r="X147">
            <v>0</v>
          </cell>
          <cell r="Y147">
            <v>0</v>
          </cell>
        </row>
        <row r="148">
          <cell r="O148">
            <v>0</v>
          </cell>
          <cell r="P148">
            <v>0</v>
          </cell>
          <cell r="Q148">
            <v>0</v>
          </cell>
          <cell r="W148">
            <v>0</v>
          </cell>
          <cell r="X148">
            <v>0</v>
          </cell>
          <cell r="Y148">
            <v>0</v>
          </cell>
        </row>
        <row r="149">
          <cell r="O149">
            <v>0</v>
          </cell>
          <cell r="P149">
            <v>0</v>
          </cell>
          <cell r="Q149">
            <v>0</v>
          </cell>
          <cell r="W149">
            <v>0</v>
          </cell>
          <cell r="X149">
            <v>0</v>
          </cell>
          <cell r="Y149">
            <v>0</v>
          </cell>
        </row>
        <row r="150">
          <cell r="O150">
            <v>0</v>
          </cell>
          <cell r="P150">
            <v>0</v>
          </cell>
          <cell r="Q150">
            <v>0</v>
          </cell>
          <cell r="W150">
            <v>0</v>
          </cell>
          <cell r="X150">
            <v>0</v>
          </cell>
          <cell r="Y150">
            <v>0</v>
          </cell>
        </row>
        <row r="151">
          <cell r="O151">
            <v>0</v>
          </cell>
          <cell r="P151">
            <v>0</v>
          </cell>
          <cell r="Q151">
            <v>0</v>
          </cell>
          <cell r="W151">
            <v>0</v>
          </cell>
          <cell r="X151">
            <v>0</v>
          </cell>
          <cell r="Y151">
            <v>0</v>
          </cell>
        </row>
        <row r="152">
          <cell r="O152">
            <v>0</v>
          </cell>
          <cell r="P152">
            <v>0</v>
          </cell>
          <cell r="Q152">
            <v>0</v>
          </cell>
          <cell r="W152">
            <v>0</v>
          </cell>
          <cell r="X152">
            <v>0</v>
          </cell>
          <cell r="Y152">
            <v>0</v>
          </cell>
        </row>
        <row r="153">
          <cell r="O153">
            <v>0</v>
          </cell>
          <cell r="P153">
            <v>0</v>
          </cell>
          <cell r="Q153">
            <v>0</v>
          </cell>
          <cell r="W153">
            <v>0</v>
          </cell>
          <cell r="X153">
            <v>0</v>
          </cell>
          <cell r="Y153">
            <v>0</v>
          </cell>
        </row>
        <row r="154">
          <cell r="O154">
            <v>0</v>
          </cell>
          <cell r="P154">
            <v>0</v>
          </cell>
          <cell r="Q154">
            <v>0</v>
          </cell>
          <cell r="W154">
            <v>0</v>
          </cell>
          <cell r="X154">
            <v>0</v>
          </cell>
          <cell r="Y154">
            <v>0</v>
          </cell>
        </row>
        <row r="155">
          <cell r="O155">
            <v>0</v>
          </cell>
          <cell r="P155">
            <v>0</v>
          </cell>
          <cell r="Q155">
            <v>0</v>
          </cell>
          <cell r="W155">
            <v>0</v>
          </cell>
          <cell r="X155">
            <v>0</v>
          </cell>
          <cell r="Y155">
            <v>0</v>
          </cell>
        </row>
        <row r="156">
          <cell r="O156">
            <v>0</v>
          </cell>
          <cell r="P156">
            <v>0</v>
          </cell>
          <cell r="Q156">
            <v>0</v>
          </cell>
          <cell r="W156">
            <v>0</v>
          </cell>
          <cell r="X156">
            <v>0</v>
          </cell>
          <cell r="Y156">
            <v>0</v>
          </cell>
        </row>
        <row r="157">
          <cell r="O157">
            <v>0</v>
          </cell>
          <cell r="P157">
            <v>0</v>
          </cell>
          <cell r="Q157">
            <v>0</v>
          </cell>
          <cell r="W157">
            <v>0</v>
          </cell>
          <cell r="X157">
            <v>0</v>
          </cell>
          <cell r="Y157">
            <v>0</v>
          </cell>
        </row>
        <row r="158">
          <cell r="O158">
            <v>0</v>
          </cell>
          <cell r="P158">
            <v>0</v>
          </cell>
          <cell r="Q158">
            <v>0</v>
          </cell>
          <cell r="W158">
            <v>0</v>
          </cell>
          <cell r="X158">
            <v>0</v>
          </cell>
          <cell r="Y158">
            <v>0</v>
          </cell>
        </row>
        <row r="159">
          <cell r="O159">
            <v>0</v>
          </cell>
          <cell r="P159">
            <v>0</v>
          </cell>
          <cell r="Q159">
            <v>0</v>
          </cell>
          <cell r="W159">
            <v>0</v>
          </cell>
          <cell r="X159">
            <v>0</v>
          </cell>
          <cell r="Y159">
            <v>0</v>
          </cell>
        </row>
        <row r="160">
          <cell r="O160">
            <v>0</v>
          </cell>
          <cell r="P160">
            <v>0</v>
          </cell>
          <cell r="Q160">
            <v>0</v>
          </cell>
          <cell r="W160">
            <v>0</v>
          </cell>
          <cell r="X160">
            <v>0</v>
          </cell>
          <cell r="Y160">
            <v>0</v>
          </cell>
        </row>
        <row r="161">
          <cell r="O161">
            <v>0</v>
          </cell>
          <cell r="P161">
            <v>0</v>
          </cell>
          <cell r="Q161">
            <v>0</v>
          </cell>
          <cell r="W161">
            <v>0</v>
          </cell>
          <cell r="X161">
            <v>0</v>
          </cell>
          <cell r="Y161">
            <v>0</v>
          </cell>
        </row>
        <row r="162">
          <cell r="O162">
            <v>0</v>
          </cell>
          <cell r="P162">
            <v>0</v>
          </cell>
          <cell r="Q162">
            <v>0</v>
          </cell>
          <cell r="W162">
            <v>0</v>
          </cell>
          <cell r="X162">
            <v>0</v>
          </cell>
          <cell r="Y162">
            <v>0</v>
          </cell>
        </row>
        <row r="163">
          <cell r="O163">
            <v>0</v>
          </cell>
          <cell r="P163">
            <v>0</v>
          </cell>
          <cell r="Q163">
            <v>0</v>
          </cell>
          <cell r="W163">
            <v>0</v>
          </cell>
          <cell r="X163">
            <v>0</v>
          </cell>
          <cell r="Y163">
            <v>0</v>
          </cell>
        </row>
        <row r="164"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W164">
            <v>0</v>
          </cell>
          <cell r="X164">
            <v>0</v>
          </cell>
          <cell r="Y164">
            <v>0</v>
          </cell>
        </row>
        <row r="165"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W165">
            <v>0</v>
          </cell>
          <cell r="X165">
            <v>0</v>
          </cell>
          <cell r="Y165">
            <v>0</v>
          </cell>
        </row>
        <row r="166"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W166">
            <v>0</v>
          </cell>
          <cell r="X166">
            <v>0</v>
          </cell>
          <cell r="Y166">
            <v>0</v>
          </cell>
        </row>
        <row r="167"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W167">
            <v>0</v>
          </cell>
          <cell r="X167">
            <v>0</v>
          </cell>
          <cell r="Y167">
            <v>0</v>
          </cell>
        </row>
        <row r="168"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W168">
            <v>0</v>
          </cell>
          <cell r="X168">
            <v>0</v>
          </cell>
          <cell r="Y168">
            <v>0</v>
          </cell>
        </row>
        <row r="169"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W169">
            <v>0</v>
          </cell>
          <cell r="X169">
            <v>0</v>
          </cell>
          <cell r="Y169">
            <v>0</v>
          </cell>
        </row>
        <row r="170">
          <cell r="O170">
            <v>0</v>
          </cell>
          <cell r="P170">
            <v>0</v>
          </cell>
          <cell r="Q170">
            <v>0</v>
          </cell>
          <cell r="W170">
            <v>0</v>
          </cell>
          <cell r="X170">
            <v>0</v>
          </cell>
          <cell r="Y170">
            <v>0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"/>
      <sheetName val="STR TYT"/>
      <sheetName val="ZASOBY N"/>
      <sheetName val="NN"/>
      <sheetName val="UPR BILANS N"/>
      <sheetName val="BILANS NN"/>
      <sheetName val="TECHNOLOGIA"/>
      <sheetName val="LEGENDA"/>
      <sheetName val="OPINIA"/>
      <sheetName val="BILANS NN PEŁEN"/>
      <sheetName val="POBRANIE_"/>
      <sheetName val="Arkusz pomocniczy1"/>
      <sheetName val="Arkusz pomocniczy2"/>
    </sheetNames>
    <sheetDataSet>
      <sheetData sheetId="0"/>
      <sheetData sheetId="1"/>
      <sheetData sheetId="2"/>
      <sheetData sheetId="3">
        <row r="12"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373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"/>
      <sheetName val="STR TYT"/>
      <sheetName val="ZASOBY N"/>
      <sheetName val="NN"/>
      <sheetName val="UPR BILANS N"/>
      <sheetName val="BILANS NN"/>
      <sheetName val="TECHNOLOGIA"/>
      <sheetName val="LEGENDA"/>
      <sheetName val="OPINIA"/>
      <sheetName val="BILANS NN PEŁEN"/>
      <sheetName val="POBRANIE_"/>
      <sheetName val="Arkusz pomocniczy1"/>
      <sheetName val="Arkusz pomocniczy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0EAE9-447D-4345-9914-075E02FA5276}">
  <sheetPr codeName="Arkusz1">
    <tabColor theme="0" tint="-0.14999847407452621"/>
  </sheetPr>
  <dimension ref="A1:W29"/>
  <sheetViews>
    <sheetView topLeftCell="A10" zoomScaleNormal="100" workbookViewId="0">
      <selection activeCell="C15" sqref="C15"/>
    </sheetView>
  </sheetViews>
  <sheetFormatPr defaultRowHeight="14.4" x14ac:dyDescent="0.3"/>
  <sheetData>
    <row r="1" spans="1:23" ht="18" x14ac:dyDescent="0.35">
      <c r="A1" s="211" t="s">
        <v>166</v>
      </c>
    </row>
    <row r="2" spans="1:23" ht="15" thickBot="1" x14ac:dyDescent="0.35"/>
    <row r="3" spans="1:23" ht="27" customHeight="1" thickBot="1" x14ac:dyDescent="0.35">
      <c r="B3" s="354" t="s">
        <v>169</v>
      </c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6"/>
    </row>
    <row r="4" spans="1:23" ht="15" thickBot="1" x14ac:dyDescent="0.35">
      <c r="B4" s="212"/>
    </row>
    <row r="5" spans="1:23" ht="30" customHeight="1" thickBot="1" x14ac:dyDescent="0.35">
      <c r="B5" s="357" t="s">
        <v>168</v>
      </c>
      <c r="C5" s="358"/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9"/>
    </row>
    <row r="6" spans="1:23" ht="15" thickBot="1" x14ac:dyDescent="0.35">
      <c r="B6" s="212"/>
    </row>
    <row r="7" spans="1:23" ht="43.2" customHeight="1" thickBot="1" x14ac:dyDescent="0.35">
      <c r="B7" s="354" t="s">
        <v>167</v>
      </c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5"/>
      <c r="O7" s="355"/>
      <c r="P7" s="355"/>
      <c r="Q7" s="355"/>
      <c r="R7" s="355"/>
      <c r="S7" s="355"/>
      <c r="T7" s="355"/>
      <c r="U7" s="355"/>
      <c r="V7" s="355"/>
      <c r="W7" s="356"/>
    </row>
    <row r="8" spans="1:23" ht="15" thickBot="1" x14ac:dyDescent="0.35">
      <c r="B8" s="212"/>
    </row>
    <row r="9" spans="1:23" ht="27" customHeight="1" thickBot="1" x14ac:dyDescent="0.35">
      <c r="B9" s="357" t="s">
        <v>176</v>
      </c>
      <c r="C9" s="358"/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58"/>
      <c r="P9" s="358"/>
      <c r="Q9" s="358"/>
      <c r="R9" s="358"/>
      <c r="S9" s="358"/>
      <c r="T9" s="358"/>
      <c r="U9" s="358"/>
      <c r="V9" s="358"/>
      <c r="W9" s="359"/>
    </row>
    <row r="12" spans="1:23" x14ac:dyDescent="0.3">
      <c r="A12" s="213" t="s">
        <v>150</v>
      </c>
      <c r="B12" t="s">
        <v>170</v>
      </c>
    </row>
    <row r="13" spans="1:23" x14ac:dyDescent="0.3">
      <c r="A13" s="213"/>
      <c r="B13" s="209" t="s">
        <v>320</v>
      </c>
    </row>
    <row r="14" spans="1:23" x14ac:dyDescent="0.3">
      <c r="A14" s="213"/>
      <c r="B14" s="209" t="s">
        <v>321</v>
      </c>
    </row>
    <row r="15" spans="1:23" x14ac:dyDescent="0.3">
      <c r="A15" s="213"/>
      <c r="B15" s="209" t="s">
        <v>322</v>
      </c>
    </row>
    <row r="16" spans="1:23" x14ac:dyDescent="0.3">
      <c r="A16" s="213" t="s">
        <v>151</v>
      </c>
      <c r="B16" t="s">
        <v>316</v>
      </c>
    </row>
    <row r="17" spans="1:23" x14ac:dyDescent="0.3">
      <c r="A17" s="213" t="s">
        <v>152</v>
      </c>
      <c r="B17" t="s">
        <v>173</v>
      </c>
    </row>
    <row r="18" spans="1:23" x14ac:dyDescent="0.3">
      <c r="A18" s="213" t="s">
        <v>153</v>
      </c>
      <c r="B18" t="s">
        <v>154</v>
      </c>
    </row>
    <row r="19" spans="1:23" x14ac:dyDescent="0.3">
      <c r="B19" s="214" t="s">
        <v>155</v>
      </c>
      <c r="C19" t="s">
        <v>171</v>
      </c>
    </row>
    <row r="20" spans="1:23" x14ac:dyDescent="0.3">
      <c r="B20" s="214" t="s">
        <v>156</v>
      </c>
      <c r="C20" t="s">
        <v>157</v>
      </c>
    </row>
    <row r="21" spans="1:23" x14ac:dyDescent="0.3">
      <c r="B21" s="214" t="s">
        <v>158</v>
      </c>
      <c r="C21" t="s">
        <v>172</v>
      </c>
    </row>
    <row r="22" spans="1:23" ht="25.8" customHeight="1" x14ac:dyDescent="0.3">
      <c r="B22" s="215" t="s">
        <v>159</v>
      </c>
      <c r="C22" s="360" t="s">
        <v>306</v>
      </c>
      <c r="D22" s="360"/>
      <c r="E22" s="360"/>
      <c r="F22" s="360"/>
      <c r="G22" s="360"/>
      <c r="H22" s="360"/>
      <c r="I22" s="360"/>
      <c r="J22" s="360"/>
      <c r="K22" s="360"/>
      <c r="L22" s="360"/>
      <c r="M22" s="360"/>
      <c r="N22" s="360"/>
      <c r="O22" s="360"/>
      <c r="P22" s="360"/>
      <c r="Q22" s="360"/>
      <c r="R22" s="360"/>
      <c r="S22" s="360"/>
      <c r="T22" s="360"/>
      <c r="U22" s="360"/>
      <c r="V22" s="360"/>
      <c r="W22" s="360"/>
    </row>
    <row r="23" spans="1:23" x14ac:dyDescent="0.3">
      <c r="B23" s="214" t="s">
        <v>160</v>
      </c>
      <c r="C23" t="s">
        <v>174</v>
      </c>
    </row>
    <row r="24" spans="1:23" x14ac:dyDescent="0.3">
      <c r="B24" s="214" t="s">
        <v>161</v>
      </c>
      <c r="C24" t="s">
        <v>175</v>
      </c>
    </row>
    <row r="25" spans="1:23" x14ac:dyDescent="0.3">
      <c r="B25" s="214" t="s">
        <v>162</v>
      </c>
      <c r="C25" t="s">
        <v>163</v>
      </c>
    </row>
    <row r="26" spans="1:23" ht="28.2" customHeight="1" x14ac:dyDescent="0.3">
      <c r="B26" s="214" t="s">
        <v>307</v>
      </c>
      <c r="C26" s="353" t="s">
        <v>308</v>
      </c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53"/>
      <c r="W26" s="353"/>
    </row>
    <row r="28" spans="1:23" x14ac:dyDescent="0.3">
      <c r="A28" s="213" t="s">
        <v>165</v>
      </c>
      <c r="B28" s="216" t="s">
        <v>164</v>
      </c>
    </row>
    <row r="29" spans="1:23" ht="31.8" customHeight="1" x14ac:dyDescent="0.3">
      <c r="B29" s="352"/>
      <c r="C29" s="352"/>
      <c r="D29" s="352"/>
      <c r="E29" s="352"/>
      <c r="F29" s="352"/>
      <c r="G29" s="352"/>
      <c r="H29" s="352"/>
      <c r="I29" s="352"/>
      <c r="J29" s="352"/>
      <c r="K29" s="352"/>
      <c r="L29" s="352"/>
      <c r="M29" s="352"/>
      <c r="N29" s="352"/>
      <c r="O29" s="352"/>
      <c r="P29" s="352"/>
      <c r="Q29" s="352"/>
      <c r="R29" s="352"/>
      <c r="S29" s="352"/>
      <c r="T29" s="352"/>
      <c r="U29" s="352"/>
      <c r="V29" s="352"/>
      <c r="W29" s="352"/>
    </row>
  </sheetData>
  <sheetProtection password="8648" sheet="1" objects="1" scenarios="1"/>
  <mergeCells count="7">
    <mergeCell ref="B29:W29"/>
    <mergeCell ref="C26:W26"/>
    <mergeCell ref="B3:W3"/>
    <mergeCell ref="B5:W5"/>
    <mergeCell ref="B7:W7"/>
    <mergeCell ref="B9:W9"/>
    <mergeCell ref="C22:W22"/>
  </mergeCells>
  <pageMargins left="0.7" right="0.7" top="0.75" bottom="0.75" header="0.3" footer="0.3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45F70-A652-432F-9808-EFC3D76F3BEF}">
  <sheetPr codeName="Arkusz2">
    <tabColor theme="9" tint="0.39997558519241921"/>
  </sheetPr>
  <dimension ref="A1:CN204"/>
  <sheetViews>
    <sheetView tabSelected="1" view="pageBreakPreview" zoomScale="74" zoomScaleNormal="85" zoomScaleSheetLayoutView="74" workbookViewId="0">
      <pane xSplit="6" ySplit="9" topLeftCell="G10" activePane="bottomRight" state="frozen"/>
      <selection pane="topRight" activeCell="G1" sqref="G1"/>
      <selection pane="bottomLeft" activeCell="A10" sqref="A10"/>
      <selection pane="bottomRight" activeCell="D2" sqref="D2"/>
    </sheetView>
  </sheetViews>
  <sheetFormatPr defaultColWidth="9.109375" defaultRowHeight="13.2" x14ac:dyDescent="0.25"/>
  <cols>
    <col min="1" max="1" width="5.21875" style="2" customWidth="1"/>
    <col min="2" max="2" width="6.6640625" style="2" customWidth="1"/>
    <col min="3" max="3" width="7" style="2" customWidth="1"/>
    <col min="4" max="4" width="19" style="2" customWidth="1"/>
    <col min="5" max="5" width="9.77734375" style="2" hidden="1" customWidth="1"/>
    <col min="6" max="6" width="7.21875" style="2" customWidth="1"/>
    <col min="7" max="7" width="9.109375" style="2" customWidth="1"/>
    <col min="8" max="8" width="14.5546875" style="2" customWidth="1"/>
    <col min="9" max="9" width="10.21875" style="2" customWidth="1"/>
    <col min="10" max="10" width="5.33203125" style="2" hidden="1" customWidth="1"/>
    <col min="11" max="11" width="8" style="2" hidden="1" customWidth="1"/>
    <col min="12" max="12" width="9.77734375" style="2" customWidth="1"/>
    <col min="13" max="13" width="10.77734375" style="2" customWidth="1"/>
    <col min="14" max="15" width="9.77734375" style="2" hidden="1" customWidth="1"/>
    <col min="16" max="16" width="9.88671875" style="2" hidden="1" customWidth="1"/>
    <col min="17" max="17" width="13.21875" style="2" customWidth="1"/>
    <col min="18" max="21" width="10.77734375" style="2" customWidth="1"/>
    <col min="22" max="22" width="12.77734375" style="2" hidden="1" customWidth="1"/>
    <col min="23" max="30" width="6.77734375" style="2" customWidth="1"/>
    <col min="31" max="32" width="10.77734375" style="2" customWidth="1"/>
    <col min="33" max="33" width="12" style="2" hidden="1" customWidth="1"/>
    <col min="34" max="34" width="11.6640625" style="2" hidden="1" customWidth="1"/>
    <col min="35" max="35" width="12.33203125" style="2" hidden="1" customWidth="1"/>
    <col min="36" max="36" width="13.109375" style="2" hidden="1" customWidth="1"/>
    <col min="37" max="37" width="15.33203125" style="2" hidden="1" customWidth="1"/>
    <col min="38" max="38" width="0.109375" style="2" hidden="1" customWidth="1"/>
    <col min="39" max="46" width="9.109375" style="2" hidden="1" customWidth="1"/>
    <col min="47" max="47" width="11.5546875" style="2" customWidth="1"/>
    <col min="48" max="48" width="16.33203125" style="2" hidden="1" customWidth="1"/>
    <col min="49" max="49" width="5.77734375" style="2" hidden="1" customWidth="1"/>
    <col min="50" max="50" width="8.44140625" style="2" hidden="1" customWidth="1"/>
    <col min="51" max="51" width="8.88671875" style="7" hidden="1" customWidth="1"/>
    <col min="52" max="52" width="7.5546875" style="2" hidden="1" customWidth="1"/>
    <col min="53" max="54" width="0" style="2" hidden="1" customWidth="1"/>
    <col min="55" max="55" width="1" style="2" customWidth="1"/>
    <col min="56" max="57" width="9.109375" style="2"/>
    <col min="58" max="58" width="12" style="2" customWidth="1"/>
    <col min="59" max="59" width="16.6640625" style="2" customWidth="1"/>
    <col min="60" max="60" width="24.77734375" style="2" customWidth="1"/>
    <col min="61" max="61" width="16.109375" style="2" customWidth="1"/>
    <col min="62" max="62" width="16.6640625" style="2" customWidth="1"/>
    <col min="63" max="63" width="14.5546875" style="2" hidden="1" customWidth="1"/>
    <col min="64" max="64" width="14.6640625" style="2" customWidth="1"/>
    <col min="65" max="65" width="9.109375" style="2"/>
    <col min="66" max="66" width="0" style="2" hidden="1" customWidth="1"/>
    <col min="67" max="67" width="8.5546875" style="2" hidden="1" customWidth="1"/>
    <col min="68" max="68" width="10.109375" style="2" customWidth="1"/>
    <col min="69" max="69" width="8.44140625" style="2" customWidth="1"/>
    <col min="70" max="73" width="0" style="2" hidden="1" customWidth="1"/>
    <col min="74" max="74" width="11.33203125" style="2" hidden="1" customWidth="1"/>
    <col min="75" max="75" width="0" style="2" hidden="1" customWidth="1"/>
    <col min="76" max="76" width="9.109375" style="2"/>
    <col min="77" max="79" width="0" style="2" hidden="1" customWidth="1"/>
    <col min="80" max="80" width="9.109375" style="2"/>
    <col min="81" max="89" width="0" style="2" hidden="1" customWidth="1"/>
    <col min="90" max="90" width="17.5546875" style="2" customWidth="1"/>
    <col min="91" max="91" width="13.6640625" style="2" customWidth="1"/>
    <col min="92" max="92" width="15.33203125" style="2" customWidth="1"/>
    <col min="93" max="16384" width="9.109375" style="2"/>
  </cols>
  <sheetData>
    <row r="1" spans="1:92" ht="30.6" customHeight="1" thickBot="1" x14ac:dyDescent="0.45">
      <c r="A1" s="1" t="s">
        <v>0</v>
      </c>
      <c r="P1" s="3" t="s">
        <v>1</v>
      </c>
      <c r="U1" s="4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U1" s="6" t="s">
        <v>447</v>
      </c>
      <c r="BD1" s="8" t="s">
        <v>2</v>
      </c>
      <c r="CM1" s="9" t="s">
        <v>448</v>
      </c>
    </row>
    <row r="2" spans="1:92" ht="42.6" customHeight="1" thickBot="1" x14ac:dyDescent="0.3">
      <c r="D2" s="10"/>
      <c r="F2" s="11" t="s">
        <v>3</v>
      </c>
      <c r="G2" s="391"/>
      <c r="H2" s="392"/>
      <c r="I2" s="12"/>
      <c r="J2" s="13"/>
      <c r="K2" s="13"/>
      <c r="L2" s="526"/>
      <c r="M2" s="527"/>
      <c r="N2" s="527"/>
      <c r="O2" s="527"/>
      <c r="P2" s="527"/>
      <c r="Q2" s="527"/>
      <c r="R2" s="527"/>
      <c r="S2" s="527"/>
      <c r="T2" s="527"/>
      <c r="U2" s="528"/>
      <c r="V2" s="529"/>
      <c r="W2" s="530"/>
      <c r="X2" s="531"/>
      <c r="Y2" s="531"/>
      <c r="Z2" s="531"/>
      <c r="AA2" s="531"/>
      <c r="AB2" s="531"/>
      <c r="AC2" s="531"/>
      <c r="AD2" s="531"/>
      <c r="AE2" s="531"/>
      <c r="AF2" s="532"/>
      <c r="AG2" s="5"/>
      <c r="BD2" s="14" t="s">
        <v>4</v>
      </c>
    </row>
    <row r="3" spans="1:92" s="19" customFormat="1" ht="16.2" customHeight="1" thickBot="1" x14ac:dyDescent="0.3">
      <c r="A3" s="15"/>
      <c r="B3" s="16" t="s">
        <v>5</v>
      </c>
      <c r="C3" s="17"/>
      <c r="D3" s="17"/>
      <c r="E3" s="17"/>
      <c r="F3" s="17"/>
      <c r="G3" s="17"/>
      <c r="H3" s="18"/>
      <c r="J3" s="20"/>
      <c r="K3" s="20"/>
      <c r="L3" s="523" t="s">
        <v>6</v>
      </c>
      <c r="M3" s="524"/>
      <c r="N3" s="524"/>
      <c r="O3" s="524"/>
      <c r="P3" s="524"/>
      <c r="Q3" s="524"/>
      <c r="R3" s="524"/>
      <c r="S3" s="524"/>
      <c r="T3" s="524"/>
      <c r="U3" s="525"/>
      <c r="V3" s="20"/>
      <c r="W3" s="523" t="s">
        <v>7</v>
      </c>
      <c r="X3" s="524"/>
      <c r="Y3" s="524"/>
      <c r="Z3" s="524"/>
      <c r="AA3" s="524"/>
      <c r="AB3" s="524"/>
      <c r="AC3" s="524"/>
      <c r="AD3" s="524"/>
      <c r="AE3" s="524"/>
      <c r="AF3" s="525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8"/>
      <c r="AV3" s="17"/>
      <c r="AW3" s="18"/>
      <c r="AY3" s="7"/>
      <c r="AZ3" s="2"/>
      <c r="BD3" s="21"/>
      <c r="BE3" s="22"/>
      <c r="BF3" s="23"/>
      <c r="BG3" s="24"/>
      <c r="BH3" s="367" t="s">
        <v>8</v>
      </c>
      <c r="BI3" s="368"/>
      <c r="BJ3" s="383" t="s">
        <v>9</v>
      </c>
      <c r="BK3" s="417"/>
      <c r="BL3" s="438"/>
      <c r="BM3" s="388" t="s">
        <v>10</v>
      </c>
      <c r="BN3" s="390" t="s">
        <v>11</v>
      </c>
      <c r="BO3" s="390"/>
      <c r="BP3" s="390"/>
      <c r="BQ3" s="390"/>
      <c r="BR3" s="390"/>
      <c r="BS3" s="390"/>
      <c r="BT3" s="390"/>
      <c r="BU3" s="390"/>
      <c r="BV3" s="25"/>
      <c r="BW3" s="403" t="str">
        <f>BN3</f>
        <v>Nawozy naturalne</v>
      </c>
      <c r="BX3" s="390"/>
      <c r="BY3" s="390"/>
      <c r="BZ3" s="390"/>
      <c r="CA3" s="390"/>
      <c r="CB3" s="390"/>
      <c r="CC3" s="390"/>
      <c r="CD3" s="390"/>
      <c r="CE3" s="390"/>
      <c r="CF3" s="390"/>
      <c r="CG3" s="390"/>
      <c r="CH3" s="390"/>
      <c r="CI3" s="404"/>
      <c r="CJ3" s="368" t="s">
        <v>12</v>
      </c>
      <c r="CK3" s="368" t="s">
        <v>13</v>
      </c>
      <c r="CL3" s="388" t="s">
        <v>14</v>
      </c>
      <c r="CM3" s="361" t="s">
        <v>304</v>
      </c>
      <c r="CN3" s="364" t="s">
        <v>305</v>
      </c>
    </row>
    <row r="4" spans="1:92" ht="14.4" customHeight="1" thickBot="1" x14ac:dyDescent="0.3">
      <c r="A4" s="394" t="s">
        <v>15</v>
      </c>
      <c r="B4" s="23"/>
      <c r="C4" s="26"/>
      <c r="D4" s="27"/>
      <c r="E4" s="397" t="s">
        <v>16</v>
      </c>
      <c r="F4" s="23" t="s">
        <v>17</v>
      </c>
      <c r="G4" s="23" t="s">
        <v>18</v>
      </c>
      <c r="H4" s="400" t="s">
        <v>19</v>
      </c>
      <c r="I4" s="28" t="s">
        <v>20</v>
      </c>
      <c r="J4" s="29"/>
      <c r="K4" s="29"/>
      <c r="L4" s="29"/>
      <c r="M4" s="29"/>
      <c r="N4" s="367" t="s">
        <v>21</v>
      </c>
      <c r="O4" s="402" t="s">
        <v>22</v>
      </c>
      <c r="P4" s="438" t="s">
        <v>22</v>
      </c>
      <c r="Q4" s="440" t="s">
        <v>23</v>
      </c>
      <c r="R4" s="442" t="s">
        <v>332</v>
      </c>
      <c r="S4" s="443"/>
      <c r="T4" s="443"/>
      <c r="U4" s="443"/>
      <c r="V4" s="376"/>
      <c r="W4" s="444" t="s">
        <v>331</v>
      </c>
      <c r="X4" s="443"/>
      <c r="Y4" s="443"/>
      <c r="Z4" s="443"/>
      <c r="AA4" s="443"/>
      <c r="AB4" s="443"/>
      <c r="AC4" s="443"/>
      <c r="AD4" s="443"/>
      <c r="AE4" s="443"/>
      <c r="AF4" s="443"/>
      <c r="AG4" s="376"/>
      <c r="AH4" s="371" t="s">
        <v>24</v>
      </c>
      <c r="AI4" s="372"/>
      <c r="AJ4" s="372"/>
      <c r="AK4" s="373"/>
      <c r="AL4" s="30"/>
      <c r="AM4" s="30"/>
      <c r="AN4" s="30"/>
      <c r="AO4" s="30"/>
      <c r="AP4" s="30"/>
      <c r="AQ4" s="30"/>
      <c r="AR4" s="30"/>
      <c r="AS4" s="30"/>
      <c r="AT4" s="30"/>
      <c r="AU4" s="374" t="s">
        <v>25</v>
      </c>
      <c r="AV4" s="376" t="s">
        <v>26</v>
      </c>
      <c r="AW4" s="379" t="s">
        <v>15</v>
      </c>
      <c r="AX4" s="461" t="s">
        <v>27</v>
      </c>
      <c r="AY4" s="463" t="s">
        <v>28</v>
      </c>
      <c r="AZ4" s="463" t="s">
        <v>29</v>
      </c>
      <c r="BA4" s="463" t="s">
        <v>30</v>
      </c>
      <c r="BB4" s="463"/>
      <c r="BC4" s="463" t="s">
        <v>31</v>
      </c>
      <c r="BD4" s="31"/>
      <c r="BE4" s="32" t="s">
        <v>32</v>
      </c>
      <c r="BF4" s="382" t="s">
        <v>33</v>
      </c>
      <c r="BG4" s="393" t="s">
        <v>34</v>
      </c>
      <c r="BH4" s="369"/>
      <c r="BI4" s="370"/>
      <c r="BJ4" s="384"/>
      <c r="BK4" s="445"/>
      <c r="BL4" s="439"/>
      <c r="BM4" s="389"/>
      <c r="BN4" s="390" t="s">
        <v>35</v>
      </c>
      <c r="BO4" s="390"/>
      <c r="BP4" s="390"/>
      <c r="BQ4" s="390"/>
      <c r="BR4" s="390"/>
      <c r="BS4" s="390"/>
      <c r="BT4" s="390"/>
      <c r="BU4" s="390"/>
      <c r="BV4" s="404"/>
      <c r="BW4" s="403" t="s">
        <v>36</v>
      </c>
      <c r="BX4" s="457"/>
      <c r="BY4" s="457"/>
      <c r="BZ4" s="457"/>
      <c r="CA4" s="457"/>
      <c r="CB4" s="457"/>
      <c r="CC4" s="457"/>
      <c r="CD4" s="457"/>
      <c r="CE4" s="457"/>
      <c r="CF4" s="390"/>
      <c r="CG4" s="390"/>
      <c r="CH4" s="390"/>
      <c r="CI4" s="458"/>
      <c r="CJ4" s="370"/>
      <c r="CK4" s="370" t="s">
        <v>13</v>
      </c>
      <c r="CL4" s="389"/>
      <c r="CM4" s="362"/>
      <c r="CN4" s="365"/>
    </row>
    <row r="5" spans="1:92" ht="14.4" customHeight="1" x14ac:dyDescent="0.25">
      <c r="A5" s="395"/>
      <c r="B5" s="32" t="s">
        <v>37</v>
      </c>
      <c r="C5" s="33" t="s">
        <v>38</v>
      </c>
      <c r="D5" s="34" t="s">
        <v>26</v>
      </c>
      <c r="E5" s="398"/>
      <c r="F5" s="35" t="s">
        <v>39</v>
      </c>
      <c r="G5" s="35"/>
      <c r="H5" s="401"/>
      <c r="I5" s="405" t="s">
        <v>40</v>
      </c>
      <c r="J5" s="406"/>
      <c r="K5" s="406"/>
      <c r="L5" s="407"/>
      <c r="M5" s="367" t="s">
        <v>41</v>
      </c>
      <c r="N5" s="369"/>
      <c r="O5" s="382"/>
      <c r="P5" s="439"/>
      <c r="Q5" s="441"/>
      <c r="R5" s="411" t="s">
        <v>42</v>
      </c>
      <c r="S5" s="412"/>
      <c r="T5" s="412"/>
      <c r="U5" s="412"/>
      <c r="V5" s="413"/>
      <c r="W5" s="414" t="s">
        <v>43</v>
      </c>
      <c r="X5" s="415"/>
      <c r="Y5" s="415"/>
      <c r="Z5" s="415"/>
      <c r="AA5" s="415"/>
      <c r="AB5" s="415"/>
      <c r="AC5" s="415"/>
      <c r="AD5" s="416"/>
      <c r="AE5" s="414" t="s">
        <v>44</v>
      </c>
      <c r="AF5" s="416"/>
      <c r="AG5" s="420" t="s">
        <v>45</v>
      </c>
      <c r="AH5" s="36"/>
      <c r="AI5" s="37"/>
      <c r="AJ5" s="37"/>
      <c r="AK5" s="38"/>
      <c r="AL5" s="3"/>
      <c r="AM5" s="3"/>
      <c r="AN5" s="3"/>
      <c r="AO5" s="3"/>
      <c r="AP5" s="3"/>
      <c r="AQ5" s="3"/>
      <c r="AR5" s="3"/>
      <c r="AS5" s="3"/>
      <c r="AT5" s="3"/>
      <c r="AU5" s="375"/>
      <c r="AV5" s="377"/>
      <c r="AW5" s="380"/>
      <c r="AX5" s="462"/>
      <c r="AY5" s="463"/>
      <c r="AZ5" s="463"/>
      <c r="BA5" s="463"/>
      <c r="BB5" s="463"/>
      <c r="BC5" s="463"/>
      <c r="BD5" s="31"/>
      <c r="BE5" s="32" t="s">
        <v>46</v>
      </c>
      <c r="BF5" s="382"/>
      <c r="BG5" s="393"/>
      <c r="BH5" s="459" t="s">
        <v>47</v>
      </c>
      <c r="BI5" s="382" t="s">
        <v>48</v>
      </c>
      <c r="BJ5" s="382" t="s">
        <v>49</v>
      </c>
      <c r="BK5" s="382" t="s">
        <v>50</v>
      </c>
      <c r="BL5" s="393" t="s">
        <v>51</v>
      </c>
      <c r="BM5" s="389"/>
      <c r="BN5" s="425" t="s">
        <v>52</v>
      </c>
      <c r="BO5" s="39" t="s">
        <v>53</v>
      </c>
      <c r="BP5" s="385" t="s">
        <v>54</v>
      </c>
      <c r="BQ5" s="427"/>
      <c r="BR5" s="368" t="s">
        <v>55</v>
      </c>
      <c r="BS5" s="383" t="s">
        <v>22</v>
      </c>
      <c r="BT5" s="383" t="s">
        <v>22</v>
      </c>
      <c r="BU5" s="40" t="s">
        <v>53</v>
      </c>
      <c r="BV5" s="41" t="s">
        <v>56</v>
      </c>
      <c r="BW5" s="42" t="s">
        <v>53</v>
      </c>
      <c r="BX5" s="385" t="s">
        <v>54</v>
      </c>
      <c r="BY5" s="385"/>
      <c r="BZ5" s="385"/>
      <c r="CA5" s="385"/>
      <c r="CB5" s="385"/>
      <c r="CC5" s="385"/>
      <c r="CD5" s="385"/>
      <c r="CE5" s="386"/>
      <c r="CF5" s="417" t="s">
        <v>22</v>
      </c>
      <c r="CG5" s="383" t="s">
        <v>22</v>
      </c>
      <c r="CH5" s="43" t="s">
        <v>53</v>
      </c>
      <c r="CI5" s="44" t="s">
        <v>56</v>
      </c>
      <c r="CJ5" s="45" t="s">
        <v>57</v>
      </c>
      <c r="CK5" s="46" t="s">
        <v>57</v>
      </c>
      <c r="CL5" s="389"/>
      <c r="CM5" s="362"/>
      <c r="CN5" s="365"/>
    </row>
    <row r="6" spans="1:92" ht="16.2" customHeight="1" x14ac:dyDescent="0.35">
      <c r="A6" s="395"/>
      <c r="B6" s="35" t="s">
        <v>46</v>
      </c>
      <c r="C6" s="33" t="s">
        <v>58</v>
      </c>
      <c r="D6" s="47"/>
      <c r="E6" s="398"/>
      <c r="F6" s="35" t="s">
        <v>59</v>
      </c>
      <c r="G6" s="35" t="s">
        <v>60</v>
      </c>
      <c r="H6" s="401"/>
      <c r="I6" s="408"/>
      <c r="J6" s="409"/>
      <c r="K6" s="409"/>
      <c r="L6" s="410"/>
      <c r="M6" s="369"/>
      <c r="N6" s="369"/>
      <c r="O6" s="382"/>
      <c r="P6" s="439"/>
      <c r="Q6" s="418" t="s">
        <v>61</v>
      </c>
      <c r="R6" s="419" t="s">
        <v>62</v>
      </c>
      <c r="S6" s="416"/>
      <c r="T6" s="414" t="s">
        <v>44</v>
      </c>
      <c r="U6" s="416"/>
      <c r="V6" s="420" t="s">
        <v>45</v>
      </c>
      <c r="W6" s="421" t="s">
        <v>63</v>
      </c>
      <c r="X6" s="422"/>
      <c r="Y6" s="422"/>
      <c r="Z6" s="423"/>
      <c r="AA6" s="421" t="s">
        <v>64</v>
      </c>
      <c r="AB6" s="422"/>
      <c r="AC6" s="422"/>
      <c r="AD6" s="423"/>
      <c r="AE6" s="48" t="s">
        <v>63</v>
      </c>
      <c r="AF6" s="48" t="s">
        <v>64</v>
      </c>
      <c r="AG6" s="382"/>
      <c r="AH6" s="49" t="s">
        <v>65</v>
      </c>
      <c r="AI6" s="49" t="s">
        <v>66</v>
      </c>
      <c r="AJ6" s="50" t="s">
        <v>67</v>
      </c>
      <c r="AK6" s="51" t="s">
        <v>68</v>
      </c>
      <c r="AL6" s="49" t="s">
        <v>65</v>
      </c>
      <c r="AM6" s="49" t="s">
        <v>66</v>
      </c>
      <c r="AN6" s="50" t="s">
        <v>67</v>
      </c>
      <c r="AO6" s="3"/>
      <c r="AP6" s="3"/>
      <c r="AQ6" s="3"/>
      <c r="AR6" s="3"/>
      <c r="AS6" s="3"/>
      <c r="AT6" s="3"/>
      <c r="AU6" s="375"/>
      <c r="AV6" s="377"/>
      <c r="AW6" s="380"/>
      <c r="AX6" s="462"/>
      <c r="AY6" s="463"/>
      <c r="AZ6" s="463"/>
      <c r="BA6" s="424" t="s">
        <v>69</v>
      </c>
      <c r="BB6" s="424" t="s">
        <v>70</v>
      </c>
      <c r="BC6" s="463"/>
      <c r="BD6" s="31" t="s">
        <v>15</v>
      </c>
      <c r="BE6" s="52"/>
      <c r="BF6" s="382"/>
      <c r="BG6" s="393"/>
      <c r="BH6" s="459"/>
      <c r="BI6" s="382"/>
      <c r="BJ6" s="382"/>
      <c r="BK6" s="382"/>
      <c r="BL6" s="393"/>
      <c r="BM6" s="389"/>
      <c r="BN6" s="426"/>
      <c r="BO6" s="53"/>
      <c r="BP6" s="44" t="s">
        <v>71</v>
      </c>
      <c r="BQ6" s="54" t="s">
        <v>72</v>
      </c>
      <c r="BR6" s="382"/>
      <c r="BS6" s="384"/>
      <c r="BT6" s="384"/>
      <c r="BU6" s="41" t="s">
        <v>73</v>
      </c>
      <c r="BV6" s="41" t="s">
        <v>74</v>
      </c>
      <c r="BW6" s="55"/>
      <c r="BX6" s="44" t="s">
        <v>71</v>
      </c>
      <c r="BY6" s="56"/>
      <c r="BZ6" s="56"/>
      <c r="CA6" s="57" t="str">
        <f>IF(D2="","",D2)</f>
        <v/>
      </c>
      <c r="CB6" s="54" t="s">
        <v>72</v>
      </c>
      <c r="CC6" s="58"/>
      <c r="CD6" s="58"/>
      <c r="CE6" s="57" t="str">
        <f>IF(CA6="","",CA6+1)</f>
        <v/>
      </c>
      <c r="CF6" s="384"/>
      <c r="CG6" s="384"/>
      <c r="CH6" s="44" t="s">
        <v>73</v>
      </c>
      <c r="CI6" s="44" t="s">
        <v>74</v>
      </c>
      <c r="CJ6" s="45" t="s">
        <v>75</v>
      </c>
      <c r="CK6" s="46"/>
      <c r="CL6" s="389"/>
      <c r="CM6" s="362"/>
      <c r="CN6" s="365"/>
    </row>
    <row r="7" spans="1:92" ht="42" customHeight="1" thickBot="1" x14ac:dyDescent="0.3">
      <c r="A7" s="395"/>
      <c r="B7" s="428"/>
      <c r="C7" s="430"/>
      <c r="D7" s="432"/>
      <c r="E7" s="398"/>
      <c r="F7" s="434">
        <f>AZ8</f>
        <v>0</v>
      </c>
      <c r="G7" s="59"/>
      <c r="H7" s="436" t="s">
        <v>177</v>
      </c>
      <c r="I7" s="60" t="s">
        <v>76</v>
      </c>
      <c r="J7" s="61" t="s">
        <v>77</v>
      </c>
      <c r="K7" s="62" t="s">
        <v>78</v>
      </c>
      <c r="L7" s="63" t="s">
        <v>79</v>
      </c>
      <c r="M7" s="369"/>
      <c r="N7" s="369"/>
      <c r="O7" s="382"/>
      <c r="P7" s="439"/>
      <c r="Q7" s="418"/>
      <c r="R7" s="64" t="s">
        <v>63</v>
      </c>
      <c r="S7" s="65" t="s">
        <v>64</v>
      </c>
      <c r="T7" s="66" t="s">
        <v>63</v>
      </c>
      <c r="U7" s="66" t="s">
        <v>64</v>
      </c>
      <c r="V7" s="382"/>
      <c r="W7" s="67" t="s">
        <v>80</v>
      </c>
      <c r="X7" s="68" t="s">
        <v>81</v>
      </c>
      <c r="Y7" s="68" t="s">
        <v>82</v>
      </c>
      <c r="Z7" s="68" t="s">
        <v>83</v>
      </c>
      <c r="AA7" s="68" t="s">
        <v>84</v>
      </c>
      <c r="AB7" s="68" t="s">
        <v>85</v>
      </c>
      <c r="AC7" s="68" t="s">
        <v>82</v>
      </c>
      <c r="AD7" s="68" t="s">
        <v>83</v>
      </c>
      <c r="AE7" s="69"/>
      <c r="AF7" s="69"/>
      <c r="AG7" s="382"/>
      <c r="AH7" s="453" t="s">
        <v>86</v>
      </c>
      <c r="AI7" s="454"/>
      <c r="AJ7" s="454"/>
      <c r="AK7" s="454"/>
      <c r="AL7" s="3"/>
      <c r="AM7" s="3"/>
      <c r="AN7" s="3"/>
      <c r="AO7" s="3"/>
      <c r="AP7" s="3"/>
      <c r="AQ7" s="3"/>
      <c r="AR7" s="3"/>
      <c r="AS7" s="3"/>
      <c r="AT7" s="3"/>
      <c r="AU7" s="375"/>
      <c r="AV7" s="377"/>
      <c r="AW7" s="380"/>
      <c r="AX7" s="70"/>
      <c r="AY7" s="463"/>
      <c r="AZ7" s="463"/>
      <c r="BA7" s="424"/>
      <c r="BB7" s="424"/>
      <c r="BC7" s="463"/>
      <c r="BD7" s="31"/>
      <c r="BE7" s="52"/>
      <c r="BF7" s="382"/>
      <c r="BG7" s="393"/>
      <c r="BH7" s="459"/>
      <c r="BI7" s="382"/>
      <c r="BJ7" s="382"/>
      <c r="BK7" s="382"/>
      <c r="BL7" s="393"/>
      <c r="BM7" s="389"/>
      <c r="BN7" s="426"/>
      <c r="BO7" s="53" t="s">
        <v>87</v>
      </c>
      <c r="BP7" s="71" t="str">
        <f>IF(D2="","",D2-1)</f>
        <v/>
      </c>
      <c r="BQ7" s="72" t="str">
        <f>IF(D2="","",D2)</f>
        <v/>
      </c>
      <c r="BR7" s="382"/>
      <c r="BS7" s="384"/>
      <c r="BT7" s="384"/>
      <c r="BU7" s="41" t="s">
        <v>88</v>
      </c>
      <c r="BV7" s="46" t="s">
        <v>89</v>
      </c>
      <c r="BW7" s="55" t="s">
        <v>87</v>
      </c>
      <c r="BX7" s="71" t="str">
        <f>IF(D2="","",D2)</f>
        <v/>
      </c>
      <c r="BY7" s="73" t="s">
        <v>90</v>
      </c>
      <c r="BZ7" s="447" t="s">
        <v>55</v>
      </c>
      <c r="CA7" s="447" t="s">
        <v>91</v>
      </c>
      <c r="CB7" s="71" t="str">
        <f>IF(BX7="","",BX7+1)</f>
        <v/>
      </c>
      <c r="CC7" s="44" t="s">
        <v>90</v>
      </c>
      <c r="CD7" s="449" t="s">
        <v>55</v>
      </c>
      <c r="CE7" s="449" t="s">
        <v>91</v>
      </c>
      <c r="CF7" s="384"/>
      <c r="CG7" s="384"/>
      <c r="CH7" s="74" t="s">
        <v>88</v>
      </c>
      <c r="CI7" s="75" t="s">
        <v>89</v>
      </c>
      <c r="CJ7" s="45" t="s">
        <v>92</v>
      </c>
      <c r="CK7" s="76" t="s">
        <v>93</v>
      </c>
      <c r="CL7" s="389"/>
      <c r="CM7" s="363"/>
      <c r="CN7" s="366"/>
    </row>
    <row r="8" spans="1:92" ht="88.8" customHeight="1" thickBot="1" x14ac:dyDescent="0.35">
      <c r="A8" s="396"/>
      <c r="B8" s="429"/>
      <c r="C8" s="431"/>
      <c r="D8" s="433"/>
      <c r="E8" s="399"/>
      <c r="F8" s="435"/>
      <c r="G8" s="77"/>
      <c r="H8" s="437"/>
      <c r="I8" s="78" t="s">
        <v>94</v>
      </c>
      <c r="J8" s="78" t="s">
        <v>94</v>
      </c>
      <c r="K8" s="78" t="s">
        <v>94</v>
      </c>
      <c r="L8" s="78" t="s">
        <v>94</v>
      </c>
      <c r="M8" s="79" t="s">
        <v>95</v>
      </c>
      <c r="N8" s="80" t="s">
        <v>96</v>
      </c>
      <c r="O8" s="81" t="s">
        <v>86</v>
      </c>
      <c r="P8" s="82" t="s">
        <v>97</v>
      </c>
      <c r="Q8" s="83" t="s">
        <v>98</v>
      </c>
      <c r="R8" s="84" t="s">
        <v>98</v>
      </c>
      <c r="S8" s="84" t="s">
        <v>98</v>
      </c>
      <c r="T8" s="84" t="s">
        <v>98</v>
      </c>
      <c r="U8" s="84" t="s">
        <v>98</v>
      </c>
      <c r="V8" s="84" t="s">
        <v>99</v>
      </c>
      <c r="W8" s="84" t="s">
        <v>98</v>
      </c>
      <c r="X8" s="84" t="s">
        <v>98</v>
      </c>
      <c r="Y8" s="84" t="s">
        <v>98</v>
      </c>
      <c r="Z8" s="84" t="s">
        <v>98</v>
      </c>
      <c r="AA8" s="84" t="s">
        <v>98</v>
      </c>
      <c r="AB8" s="84" t="s">
        <v>98</v>
      </c>
      <c r="AC8" s="84" t="s">
        <v>98</v>
      </c>
      <c r="AD8" s="84" t="s">
        <v>98</v>
      </c>
      <c r="AE8" s="84" t="s">
        <v>98</v>
      </c>
      <c r="AF8" s="84" t="s">
        <v>98</v>
      </c>
      <c r="AG8" s="85" t="s">
        <v>57</v>
      </c>
      <c r="AH8" s="433"/>
      <c r="AI8" s="455"/>
      <c r="AJ8" s="455"/>
      <c r="AK8" s="455"/>
      <c r="AL8" s="86"/>
      <c r="AM8" s="86"/>
      <c r="AN8" s="86"/>
      <c r="AO8" s="86"/>
      <c r="AP8" s="86"/>
      <c r="AQ8" s="86"/>
      <c r="AR8" s="86"/>
      <c r="AS8" s="86"/>
      <c r="AT8" s="86"/>
      <c r="AU8" s="87" t="s">
        <v>98</v>
      </c>
      <c r="AV8" s="378"/>
      <c r="AW8" s="381"/>
      <c r="AX8" s="88" t="s">
        <v>100</v>
      </c>
      <c r="AY8" s="89">
        <f>AY170</f>
        <v>0</v>
      </c>
      <c r="AZ8" s="89">
        <f>AZ170</f>
        <v>0</v>
      </c>
      <c r="BA8" s="90"/>
      <c r="BB8" s="89">
        <f t="shared" ref="BB8" si="0">BB170</f>
        <v>0</v>
      </c>
      <c r="BC8" s="91">
        <f>C170</f>
        <v>0</v>
      </c>
      <c r="BD8" s="92"/>
      <c r="BE8" s="93"/>
      <c r="BF8" s="387"/>
      <c r="BG8" s="456"/>
      <c r="BH8" s="460"/>
      <c r="BI8" s="446"/>
      <c r="BJ8" s="254" t="s">
        <v>333</v>
      </c>
      <c r="BK8" s="94" t="s">
        <v>101</v>
      </c>
      <c r="BL8" s="95" t="s">
        <v>101</v>
      </c>
      <c r="BM8" s="96" t="s">
        <v>102</v>
      </c>
      <c r="BN8" s="97" t="s">
        <v>103</v>
      </c>
      <c r="BO8" s="45" t="s">
        <v>86</v>
      </c>
      <c r="BP8" s="98" t="s">
        <v>104</v>
      </c>
      <c r="BQ8" s="98" t="s">
        <v>104</v>
      </c>
      <c r="BR8" s="382"/>
      <c r="BS8" s="45" t="s">
        <v>86</v>
      </c>
      <c r="BT8" s="45" t="s">
        <v>97</v>
      </c>
      <c r="BU8" s="46" t="s">
        <v>105</v>
      </c>
      <c r="BV8" s="99">
        <f>BV170</f>
        <v>0</v>
      </c>
      <c r="BW8" s="100" t="s">
        <v>86</v>
      </c>
      <c r="BX8" s="98" t="s">
        <v>104</v>
      </c>
      <c r="BY8" s="101" t="s">
        <v>86</v>
      </c>
      <c r="BZ8" s="448"/>
      <c r="CA8" s="448"/>
      <c r="CB8" s="98" t="str">
        <f>BX8</f>
        <v>w tonach na ha</v>
      </c>
      <c r="CC8" s="101" t="s">
        <v>86</v>
      </c>
      <c r="CD8" s="448"/>
      <c r="CE8" s="448"/>
      <c r="CF8" s="101" t="s">
        <v>86</v>
      </c>
      <c r="CG8" s="102" t="s">
        <v>97</v>
      </c>
      <c r="CH8" s="103" t="str">
        <f>BU8</f>
        <v>t (m3)</v>
      </c>
      <c r="CI8" s="104">
        <f>CI170</f>
        <v>0</v>
      </c>
      <c r="CJ8" s="102" t="s">
        <v>106</v>
      </c>
      <c r="CK8" s="105" t="s">
        <v>63</v>
      </c>
      <c r="CL8" s="87" t="s">
        <v>98</v>
      </c>
      <c r="CM8" s="250">
        <f>CM169</f>
        <v>0</v>
      </c>
      <c r="CN8" s="251">
        <f>CN169</f>
        <v>0</v>
      </c>
    </row>
    <row r="9" spans="1:92" s="112" customFormat="1" ht="21" customHeight="1" thickBot="1" x14ac:dyDescent="0.3">
      <c r="A9" s="106">
        <v>1</v>
      </c>
      <c r="B9" s="107">
        <v>2</v>
      </c>
      <c r="C9" s="107">
        <v>3</v>
      </c>
      <c r="D9" s="108">
        <v>4</v>
      </c>
      <c r="E9" s="108">
        <v>5</v>
      </c>
      <c r="F9" s="107">
        <v>6</v>
      </c>
      <c r="G9" s="107">
        <v>7</v>
      </c>
      <c r="H9" s="107">
        <v>8</v>
      </c>
      <c r="I9" s="107">
        <v>9</v>
      </c>
      <c r="J9" s="107">
        <v>10</v>
      </c>
      <c r="K9" s="107" t="s">
        <v>107</v>
      </c>
      <c r="L9" s="107">
        <v>12</v>
      </c>
      <c r="M9" s="107">
        <v>13</v>
      </c>
      <c r="N9" s="107">
        <v>14</v>
      </c>
      <c r="O9" s="107" t="s">
        <v>108</v>
      </c>
      <c r="P9" s="109" t="s">
        <v>109</v>
      </c>
      <c r="Q9" s="106" t="s">
        <v>110</v>
      </c>
      <c r="R9" s="107" t="s">
        <v>111</v>
      </c>
      <c r="S9" s="107" t="s">
        <v>112</v>
      </c>
      <c r="T9" s="107" t="s">
        <v>113</v>
      </c>
      <c r="U9" s="107" t="s">
        <v>114</v>
      </c>
      <c r="V9" s="107" t="s">
        <v>115</v>
      </c>
      <c r="W9" s="110" t="s">
        <v>116</v>
      </c>
      <c r="X9" s="110" t="s">
        <v>117</v>
      </c>
      <c r="Y9" s="110" t="s">
        <v>118</v>
      </c>
      <c r="Z9" s="110" t="s">
        <v>119</v>
      </c>
      <c r="AA9" s="110" t="s">
        <v>120</v>
      </c>
      <c r="AB9" s="110" t="s">
        <v>121</v>
      </c>
      <c r="AC9" s="110" t="s">
        <v>122</v>
      </c>
      <c r="AD9" s="110" t="s">
        <v>123</v>
      </c>
      <c r="AE9" s="107" t="s">
        <v>124</v>
      </c>
      <c r="AF9" s="107" t="s">
        <v>125</v>
      </c>
      <c r="AG9" s="107" t="s">
        <v>126</v>
      </c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 t="s">
        <v>127</v>
      </c>
      <c r="AV9" s="107">
        <v>36</v>
      </c>
      <c r="AW9" s="109">
        <v>36</v>
      </c>
      <c r="AX9" s="111"/>
      <c r="AY9" s="109"/>
      <c r="AZ9" s="109"/>
      <c r="BA9" s="109"/>
      <c r="BB9" s="109"/>
      <c r="BD9" s="113">
        <v>1</v>
      </c>
      <c r="BE9" s="114">
        <v>2</v>
      </c>
      <c r="BF9" s="114">
        <v>3</v>
      </c>
      <c r="BG9" s="115">
        <v>4</v>
      </c>
      <c r="BH9" s="107">
        <v>5</v>
      </c>
      <c r="BI9" s="107">
        <v>6</v>
      </c>
      <c r="BJ9" s="107">
        <v>7</v>
      </c>
      <c r="BK9" s="107">
        <v>7</v>
      </c>
      <c r="BL9" s="116">
        <v>8</v>
      </c>
      <c r="BM9" s="114">
        <v>9</v>
      </c>
      <c r="BN9" s="114">
        <v>10</v>
      </c>
      <c r="BO9" s="114" t="s">
        <v>128</v>
      </c>
      <c r="BP9" s="116" t="s">
        <v>129</v>
      </c>
      <c r="BQ9" s="116" t="s">
        <v>130</v>
      </c>
      <c r="BR9" s="114">
        <v>14</v>
      </c>
      <c r="BS9" s="114" t="s">
        <v>131</v>
      </c>
      <c r="BT9" s="114" t="s">
        <v>132</v>
      </c>
      <c r="BU9" s="114"/>
      <c r="BV9" s="115" t="s">
        <v>133</v>
      </c>
      <c r="BW9" s="113" t="s">
        <v>134</v>
      </c>
      <c r="BX9" s="116">
        <v>19</v>
      </c>
      <c r="BY9" s="114" t="s">
        <v>135</v>
      </c>
      <c r="BZ9" s="114">
        <v>21</v>
      </c>
      <c r="CA9" s="117" t="s">
        <v>136</v>
      </c>
      <c r="CB9" s="116">
        <v>23</v>
      </c>
      <c r="CC9" s="114" t="s">
        <v>137</v>
      </c>
      <c r="CD9" s="114">
        <v>25</v>
      </c>
      <c r="CE9" s="114" t="s">
        <v>138</v>
      </c>
      <c r="CF9" s="116" t="s">
        <v>139</v>
      </c>
      <c r="CG9" s="116" t="s">
        <v>140</v>
      </c>
      <c r="CH9" s="114"/>
      <c r="CI9" s="118" t="s">
        <v>141</v>
      </c>
      <c r="CJ9" s="114" t="s">
        <v>142</v>
      </c>
      <c r="CK9" s="114" t="s">
        <v>143</v>
      </c>
      <c r="CL9" s="119">
        <v>32</v>
      </c>
      <c r="CM9" s="252"/>
      <c r="CN9" s="253">
        <f>IF(CM9="",AO9,0)</f>
        <v>0</v>
      </c>
    </row>
    <row r="10" spans="1:92" ht="30" customHeight="1" thickBot="1" x14ac:dyDescent="0.35">
      <c r="A10" s="120" t="str">
        <f>IF(B10="","",1)</f>
        <v/>
      </c>
      <c r="B10" s="121"/>
      <c r="C10" s="121"/>
      <c r="D10" s="121"/>
      <c r="E10" s="122"/>
      <c r="F10" s="123"/>
      <c r="G10" s="124"/>
      <c r="H10" s="121"/>
      <c r="I10" s="125"/>
      <c r="J10" s="126" t="str">
        <f>IF($H10="","",IF($I10="","",IF($H10=[1]LEGENDA!$B$21,0.6,IF($H10=[1]LEGENDA!$B$22,0.7,0.8))))</f>
        <v/>
      </c>
      <c r="K10" s="122" t="str">
        <f>IF(H10="","",IF(I10="","",I10*J10))</f>
        <v/>
      </c>
      <c r="L10" s="125"/>
      <c r="M10" s="125"/>
      <c r="N10" s="122" t="str">
        <f>IF(AX10="","",IF(AX10=1,0.6,IF(AX10=2,0.9,0.9)))</f>
        <v/>
      </c>
      <c r="O10" s="122" t="str">
        <f>IF(AND($I10="",$L10="",$M10=""),"",IF($L10&gt;0,$L10*$N10,IF($I10&gt;0,$I10*$N10,$M10*$N10)))</f>
        <v/>
      </c>
      <c r="P10" s="127" t="str">
        <f>IF(OR($F10="",$O10="",$N10=""),"",$F10*$O10)</f>
        <v/>
      </c>
      <c r="Q10" s="128"/>
      <c r="R10" s="125"/>
      <c r="S10" s="125"/>
      <c r="T10" s="125"/>
      <c r="U10" s="125"/>
      <c r="V10" s="122" t="str">
        <f>IF(SUM(Q10:U10)&gt;0,SUM(Q10:U10),"")</f>
        <v/>
      </c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2" t="str">
        <f>IF(SUM(W10:AF10)&gt;0,SUM(W10:AF10),"")</f>
        <v/>
      </c>
      <c r="AH10" s="129">
        <f>[2]PLAN_2!O11-[2]PLAN_2!W11-Q10-R10-S10-T10-U10+AU10-([1]NN!L13*0.15)</f>
        <v>101.25</v>
      </c>
      <c r="AI10" s="129">
        <f>[2]PLAN_2!P11-[2]PLAN_2!X11</f>
        <v>10.5</v>
      </c>
      <c r="AJ10" s="129">
        <f>[2]PLAN_2!Q11-[2]PLAN_2!Y11</f>
        <v>68.5</v>
      </c>
      <c r="AK10" s="130">
        <f>IF([2]PLAN_1!L11="konieczne",3500,IF([2]PLAN_1!L11="potrzebne",2500,IF([2]PLAN_1!L11="wskazane",1500,0)))</f>
        <v>0</v>
      </c>
      <c r="AL10" s="131">
        <v>156.63999999999999</v>
      </c>
      <c r="AM10" s="131">
        <v>-16.100000000000009</v>
      </c>
      <c r="AN10" s="131">
        <v>-89.800000000000011</v>
      </c>
      <c r="AO10" s="132">
        <f>[2]PLAN_2!L11</f>
        <v>66.666666666666671</v>
      </c>
      <c r="AP10" s="132">
        <f>[2]PLAN_2!M11</f>
        <v>45.833333333333336</v>
      </c>
      <c r="AQ10" s="132">
        <f>[2]PLAN_2!N11</f>
        <v>66.666666666666671</v>
      </c>
      <c r="AR10" s="132">
        <f>IF([2]PLAN_2!L11-DANE!AO10&lt;0,0,[2]PLAN_2!L11-DANE!AO10)</f>
        <v>0</v>
      </c>
      <c r="AS10" s="132">
        <f>IF([2]PLAN_2!M11-DANE!AP10&lt;0,0,[2]PLAN_2!M11-DANE!AP10)</f>
        <v>0</v>
      </c>
      <c r="AT10" s="132">
        <f>IF([2]PLAN_2!N11-DANE!AQ10&lt;0,0,[2]PLAN_2!N11-DANE!AQ10)</f>
        <v>0</v>
      </c>
      <c r="AU10" s="125"/>
      <c r="AV10" s="122" t="str">
        <f t="shared" ref="AV10:AV73" si="1">IF(D10="","",D10)</f>
        <v/>
      </c>
      <c r="AW10" s="127" t="str">
        <f>IF(A10="","",A10)</f>
        <v/>
      </c>
      <c r="AX10" s="133" t="str">
        <f>IF(A10="","",IF(D10="","",INDEX([1]POBRANIE_!$B$6:$F$89,MATCH(D10,[1]POBRANIE_!$A$6:$A$89,0),5)))</f>
        <v/>
      </c>
      <c r="AY10" s="134" t="str">
        <f>IF($F10&gt;0,1,"")</f>
        <v/>
      </c>
      <c r="AZ10" s="134" t="str">
        <f>IF($F10&gt;0,$F10,"")</f>
        <v/>
      </c>
      <c r="BA10" s="135" t="str">
        <f>IF($AZ10=""," ",$AZ10/4*$AY10)</f>
        <v xml:space="preserve"> </v>
      </c>
      <c r="BB10" s="136" t="str">
        <f>IF($BA10=" "," ",_xlfn.CEILING.PRECISE($AZ10/4*$AY10,1))</f>
        <v xml:space="preserve"> </v>
      </c>
      <c r="BD10" s="137" t="str">
        <f>IF(A10="","",A10)</f>
        <v/>
      </c>
      <c r="BE10" s="138" t="str">
        <f t="shared" ref="BE10:BG73" si="2">IF(B10="","",B10)</f>
        <v/>
      </c>
      <c r="BF10" s="138" t="str">
        <f t="shared" si="2"/>
        <v/>
      </c>
      <c r="BG10" s="139" t="str">
        <f t="shared" si="2"/>
        <v/>
      </c>
      <c r="BH10" s="140"/>
      <c r="BI10" s="140"/>
      <c r="BJ10" s="141"/>
      <c r="BK10" s="142" t="str">
        <f>IF(BJ10="","",BJ10*10)</f>
        <v/>
      </c>
      <c r="BL10" s="143"/>
      <c r="BM10" s="144" t="str">
        <f>IF(F10="","",F10)</f>
        <v/>
      </c>
      <c r="BN10" s="140">
        <v>5</v>
      </c>
      <c r="BO10" s="145" t="str">
        <f t="shared" ref="BO10:BO15" si="3">IF(BD10="","",IF(AND(BP10="",BQ10=""),"",IF(AND(BP10&gt;0,BQ10&gt;0),BP10+BQ10,IF(BP10&gt;0,BP10,BQ10))))</f>
        <v/>
      </c>
      <c r="BP10" s="140"/>
      <c r="BQ10" s="140"/>
      <c r="BR10" s="146" t="str">
        <f>IF(BO10="","",0.15)</f>
        <v/>
      </c>
      <c r="BS10" s="146" t="str">
        <f>IF(BO10="","",BO10*BR10)</f>
        <v/>
      </c>
      <c r="BT10" s="147" t="str">
        <f>IF(OR(BM10="",BO10=""),"",BM10*BS10)</f>
        <v/>
      </c>
      <c r="BU10" s="147"/>
      <c r="BV10" s="148" t="str">
        <f>IF(BD10="","",IF(AND(BM10="",BN10=""),"",IF(BM10="","",IF(BN10="",0,BM10*BN10))))</f>
        <v/>
      </c>
      <c r="BW10" s="149" t="str">
        <f>IF(AND(CC10="",BY10=""),"",IF(CC10="",BY10,IF($V10="",$Z10,IF(AND($Z10&gt;0,$V10&gt;0),$Z10+$V10,""))))</f>
        <v/>
      </c>
      <c r="BX10" s="150"/>
      <c r="BY10" s="151" t="str">
        <f>IF(AND($H10="",$I10="",$U10=""),"",IF(AND($H10&gt;0,$U10&gt;0),$H10*$U10,IF(AND($I10&gt;0,$U10&gt;0,CL10&gt;0),$I10*$U10*CL10,IF(AND($I10&gt;0,$U10&gt;0),$I10*$U10,""))))</f>
        <v/>
      </c>
      <c r="BZ10" s="152">
        <v>0.2</v>
      </c>
      <c r="CA10" s="145" t="str">
        <f t="shared" ref="CA10:CA11" si="4">IF(BX10="","",IF(OR(BY10="",BZ10=""),"",BY10*BZ10))</f>
        <v/>
      </c>
      <c r="CB10" s="150"/>
      <c r="CC10" s="151" t="str">
        <f>IF(AND($H10="",$I10="",$Y10=""),"",IF(AND($H10&gt;0,$Y10&gt;0),$H10*$Y10,IF(AND($I10&gt;0,$Y10&gt;0),$I10*$Y10,"")))</f>
        <v/>
      </c>
      <c r="CD10" s="152"/>
      <c r="CE10" s="145" t="str">
        <f t="shared" ref="CE10:CE73" si="5">IF(OR(CB10="",CC10="",CD10=""),"",CC10*CD10)</f>
        <v/>
      </c>
      <c r="CF10" s="153" t="str">
        <f>IF(AND(CA10="",CE10=""),"",IF(CA10="",CE10,IF(CE10="",CA10,CA10+CE10)))</f>
        <v/>
      </c>
      <c r="CG10" s="153" t="str">
        <f>IF(OR(BM10="",CF10=""),"",CF10*$J10)</f>
        <v/>
      </c>
      <c r="CH10" s="154" t="str">
        <f>IF(OR(CB10="",BX10=""),"",(CB10+BX10)*$K10)</f>
        <v/>
      </c>
      <c r="CI10" s="153" t="str">
        <f>IF(BD10="","",IF(AND(BX10="",CB10=""),"",IF(BM10="","",BM10*(BX10+CB10))))</f>
        <v/>
      </c>
      <c r="CJ10" s="153" t="str">
        <f>IF(AND($N10="",$V10=""),"",IF(BQ10="",BY10,IF(BY10="",BQ10,$N10+$V10)))</f>
        <v/>
      </c>
      <c r="CK10" s="153" t="str">
        <f>IF(AND($V10="",$Z10=""),"",IF($V10="",$Z10,IF($Z10="",$V10,IF(AND($Z10&gt;0,$V10&gt;0),$Z10+$V10,""))))</f>
        <v/>
      </c>
      <c r="CL10" s="155"/>
      <c r="CM10" s="124"/>
      <c r="CN10" s="253">
        <f>IF(CM10="",F10,0)</f>
        <v>0</v>
      </c>
    </row>
    <row r="11" spans="1:92" ht="30" customHeight="1" thickBot="1" x14ac:dyDescent="0.35">
      <c r="A11" s="120" t="str">
        <f>IF(B11="","",A10+1)</f>
        <v/>
      </c>
      <c r="B11" s="121"/>
      <c r="C11" s="121"/>
      <c r="D11" s="121"/>
      <c r="E11" s="122"/>
      <c r="F11" s="123"/>
      <c r="G11" s="124"/>
      <c r="H11" s="121"/>
      <c r="I11" s="125"/>
      <c r="J11" s="156" t="str">
        <f t="shared" ref="J11:J74" si="6">IF(H11="","",IF(I11="","",IF(H11=1,0.6,IF(H11=2,0.7,0.8))))</f>
        <v/>
      </c>
      <c r="K11" s="156" t="str">
        <f t="shared" ref="K11:K74" si="7">IF(H11="","",IF(I11="","",I11*J11))</f>
        <v/>
      </c>
      <c r="L11" s="125"/>
      <c r="M11" s="125"/>
      <c r="N11" s="122" t="str">
        <f t="shared" ref="N11:N74" si="8">IF(AX11="","",IF(AX11=1,0.6,IF(AX11=2,0.9,0.9)))</f>
        <v/>
      </c>
      <c r="O11" s="122" t="str">
        <f t="shared" ref="O11:O74" si="9">IF(AND($I11="",$L11="",$M11=""),"",IF($L11&gt;0,$L11*$N11,IF($I11&gt;0,$I11*$N11,$M11*$N11)))</f>
        <v/>
      </c>
      <c r="P11" s="127" t="str">
        <f t="shared" ref="P11:P74" si="10">IF(OR($F11="",$O11="",$N11=""),"",$F11*$O11)</f>
        <v/>
      </c>
      <c r="Q11" s="128"/>
      <c r="R11" s="125"/>
      <c r="S11" s="125"/>
      <c r="T11" s="125"/>
      <c r="U11" s="125"/>
      <c r="V11" s="122" t="str">
        <f t="shared" ref="V11:V74" si="11">IF(SUM(Q11:U11)&gt;0,SUM(Q11:U11),"")</f>
        <v/>
      </c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2" t="str">
        <f t="shared" ref="AG11:AG74" si="12">IF(SUM(W11:AF11)&gt;0,SUM(W11:AF11),"")</f>
        <v/>
      </c>
      <c r="AH11" s="157">
        <f>[2]PLAN_2!O12-[2]PLAN_2!W12-Q11-R11-S11-T11-U11+AU11-([1]NN!L14*0.15)</f>
        <v>99.75</v>
      </c>
      <c r="AI11" s="157">
        <f>[2]PLAN_2!P12-[2]PLAN_2!X12</f>
        <v>15.75</v>
      </c>
      <c r="AJ11" s="157">
        <f>[2]PLAN_2!Q12-[2]PLAN_2!Y12</f>
        <v>85.625</v>
      </c>
      <c r="AK11" s="158">
        <f>IF([2]PLAN_1!L12="konieczne",3500,IF([2]PLAN_1!L12="potrzebne",2500,IF([2]PLAN_1!L12="wskazane",1500,0)))</f>
        <v>0</v>
      </c>
      <c r="AL11" s="2">
        <v>156.63999999999999</v>
      </c>
      <c r="AM11" s="2">
        <v>-16.100000000000009</v>
      </c>
      <c r="AN11" s="2">
        <v>-89.800000000000011</v>
      </c>
      <c r="AO11" s="159">
        <f>[2]PLAN_2!L12</f>
        <v>66.666666666666671</v>
      </c>
      <c r="AP11" s="159">
        <f>[2]PLAN_2!M12</f>
        <v>45.833333333333336</v>
      </c>
      <c r="AQ11" s="159">
        <f>[2]PLAN_2!N12</f>
        <v>66.666666666666671</v>
      </c>
      <c r="AR11" s="159">
        <f>IF([2]PLAN_2!L12-DANE!AO11&lt;0,0,[2]PLAN_2!L12-DANE!AO11)</f>
        <v>0</v>
      </c>
      <c r="AS11" s="159">
        <f>IF([2]PLAN_2!M12-DANE!AP11&lt;0,0,[2]PLAN_2!M12-DANE!AP11)</f>
        <v>0</v>
      </c>
      <c r="AT11" s="159">
        <f>IF([2]PLAN_2!N12-DANE!AQ11&lt;0,0,[2]PLAN_2!N12-DANE!AQ11)</f>
        <v>0</v>
      </c>
      <c r="AU11" s="125"/>
      <c r="AV11" s="156" t="str">
        <f t="shared" si="1"/>
        <v/>
      </c>
      <c r="AW11" s="127" t="str">
        <f t="shared" ref="AW11:AW74" si="13">IF(A11="","",A11)</f>
        <v/>
      </c>
      <c r="AX11" s="133" t="str">
        <f>IF(A11="","",IF(D11="","",INDEX([1]POBRANIE_!$B$6:$F$89,MATCH(D11,[1]POBRANIE_!$A$6:$A$89,0),5)))</f>
        <v/>
      </c>
      <c r="AY11" s="134" t="str">
        <f>IF(F11&gt;0,1,"")</f>
        <v/>
      </c>
      <c r="AZ11" s="134" t="str">
        <f t="shared" ref="AZ11:AZ74" si="14">IF($F11&gt;0,$F11,"")</f>
        <v/>
      </c>
      <c r="BA11" s="135" t="str">
        <f t="shared" ref="BA11:BA74" si="15">IF($AZ11=""," ",$AZ11/4*$AY11)</f>
        <v xml:space="preserve"> </v>
      </c>
      <c r="BB11" s="136" t="str">
        <f t="shared" ref="BB11:BB74" si="16">IF($BA11=" "," ",_xlfn.CEILING.PRECISE($AZ11/4*$AY11,1))</f>
        <v xml:space="preserve"> </v>
      </c>
      <c r="BD11" s="160" t="str">
        <f t="shared" ref="BD11:BG74" si="17">IF(A11="","",A11)</f>
        <v/>
      </c>
      <c r="BE11" s="143" t="str">
        <f t="shared" si="2"/>
        <v/>
      </c>
      <c r="BF11" s="143" t="str">
        <f t="shared" si="2"/>
        <v/>
      </c>
      <c r="BG11" s="161" t="str">
        <f t="shared" si="2"/>
        <v/>
      </c>
      <c r="BH11" s="140"/>
      <c r="BI11" s="140"/>
      <c r="BJ11" s="141"/>
      <c r="BK11" s="142" t="str">
        <f t="shared" ref="BK11:BK74" si="18">IF(BJ11="","",BJ11*10)</f>
        <v/>
      </c>
      <c r="BL11" s="143"/>
      <c r="BM11" s="162" t="str">
        <f t="shared" ref="BM11:BM74" si="19">IF(F11="","",F11)</f>
        <v/>
      </c>
      <c r="BN11" s="140">
        <v>5</v>
      </c>
      <c r="BO11" s="145" t="str">
        <f t="shared" si="3"/>
        <v/>
      </c>
      <c r="BP11" s="140"/>
      <c r="BQ11" s="140"/>
      <c r="BR11" s="163" t="str">
        <f t="shared" ref="BR11:BR74" si="20">IF(BO11="","",0.15)</f>
        <v/>
      </c>
      <c r="BS11" s="163" t="str">
        <f t="shared" ref="BS11:BS74" si="21">IF(BO11="","",BO11*BR11)</f>
        <v/>
      </c>
      <c r="BT11" s="147" t="str">
        <f t="shared" ref="BT11:BT74" si="22">IF(OR(BM11="",BO11=""),"",BM11*BS11)</f>
        <v/>
      </c>
      <c r="BU11" s="151"/>
      <c r="BV11" s="148" t="str">
        <f>IF(BD11="","",IF(AND(BM11="",BN11=""),"",IF(BM11="","",IF(BN11="",0,BM11*BN11))))</f>
        <v/>
      </c>
      <c r="BW11" s="149" t="str">
        <f t="shared" ref="BW11:BW74" si="23">IF(AND(CC11="",BY11=""),"",IF(CC11="",BY11,IF($V11="",$Z11,IF(AND($Z11&gt;0,$V11&gt;0),$Z11+$V11,""))))</f>
        <v/>
      </c>
      <c r="BX11" s="150"/>
      <c r="BY11" s="151" t="str">
        <f t="shared" ref="BY11:BY74" si="24">IF(AND($H11="",$I11="",$U11=""),"",IF(AND($H11&gt;0,$U11&gt;0),$H11*$U11,IF(AND($I11&gt;0,$U11&gt;0,CL11&gt;0),$I11*$U11*CL11,IF(AND($I11&gt;0,$U11&gt;0),$I11*$U11,""))))</f>
        <v/>
      </c>
      <c r="BZ11" s="152"/>
      <c r="CA11" s="145" t="str">
        <f t="shared" si="4"/>
        <v/>
      </c>
      <c r="CB11" s="150"/>
      <c r="CC11" s="151" t="str">
        <f t="shared" ref="CC11:CC74" si="25">IF(AND($H11="",$I11="",$Y11=""),"",IF(AND($H11&gt;0,$Y11&gt;0),$H11*$Y11,IF(AND($I11&gt;0,$Y11&gt;0),$I11*$Y11,"")))</f>
        <v/>
      </c>
      <c r="CD11" s="152"/>
      <c r="CE11" s="145" t="str">
        <f t="shared" si="5"/>
        <v/>
      </c>
      <c r="CF11" s="153" t="str">
        <f t="shared" ref="CF11:CF74" si="26">IF(AND(CA11="",CE11=""),"",IF(CA11="",CE11,IF(CE11="",CA11,CA11+CE11)))</f>
        <v/>
      </c>
      <c r="CG11" s="153" t="str">
        <f t="shared" ref="CG11:CG74" si="27">IF(OR(BM11="",CF11=""),"",CF11*$J11)</f>
        <v/>
      </c>
      <c r="CH11" s="154" t="str">
        <f t="shared" ref="CH11:CH74" si="28">IF(OR(CB11="",BX11=""),"",(CB11+BX11)*$K11)</f>
        <v/>
      </c>
      <c r="CI11" s="153" t="str">
        <f t="shared" ref="CI11:CI74" si="29">IF(BD11="","",IF(AND(BX11="",CB11=""),"",IF(BM11="","",BM11*(BX11+CB11))))</f>
        <v/>
      </c>
      <c r="CJ11" s="153" t="str">
        <f t="shared" ref="CJ11:CJ74" si="30">IF(AND($N11="",$V11=""),"",IF(BQ11="",BY11,IF(BY11="",BQ11,$N11+$V11)))</f>
        <v/>
      </c>
      <c r="CK11" s="153" t="str">
        <f t="shared" ref="CK11:CK74" si="31">IF(AND($V11="",$Z11=""),"",IF($V11="",$Z11,IF($Z11="",$V11,IF(AND($Z11&gt;0,$V11&gt;0),$Z11+$V11,""))))</f>
        <v/>
      </c>
      <c r="CL11" s="155"/>
      <c r="CM11" s="124"/>
      <c r="CN11" s="253">
        <f>IF(CM11="",F11,0)</f>
        <v>0</v>
      </c>
    </row>
    <row r="12" spans="1:92" ht="30" customHeight="1" thickBot="1" x14ac:dyDescent="0.35">
      <c r="A12" s="120" t="str">
        <f t="shared" ref="A12:A75" si="32">IF(B12="","",A11+1)</f>
        <v/>
      </c>
      <c r="B12" s="121"/>
      <c r="C12" s="121"/>
      <c r="D12" s="121"/>
      <c r="E12" s="122"/>
      <c r="F12" s="123"/>
      <c r="G12" s="124"/>
      <c r="H12" s="121"/>
      <c r="I12" s="125"/>
      <c r="J12" s="164" t="str">
        <f t="shared" si="6"/>
        <v/>
      </c>
      <c r="K12" s="164" t="str">
        <f t="shared" si="7"/>
        <v/>
      </c>
      <c r="L12" s="125"/>
      <c r="M12" s="125"/>
      <c r="N12" s="122" t="str">
        <f t="shared" si="8"/>
        <v/>
      </c>
      <c r="O12" s="122" t="str">
        <f t="shared" si="9"/>
        <v/>
      </c>
      <c r="P12" s="127" t="str">
        <f t="shared" si="10"/>
        <v/>
      </c>
      <c r="Q12" s="128"/>
      <c r="R12" s="125"/>
      <c r="S12" s="125"/>
      <c r="T12" s="125"/>
      <c r="U12" s="125"/>
      <c r="V12" s="122" t="str">
        <f t="shared" si="11"/>
        <v/>
      </c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2" t="str">
        <f t="shared" si="12"/>
        <v/>
      </c>
      <c r="AH12" s="165" t="e">
        <f>[2]PLAN_2!O13-[2]PLAN_2!W13-Q12-R12-S12-T12-U12+AU12-([1]NN!L15*0.15)</f>
        <v>#VALUE!</v>
      </c>
      <c r="AI12" s="165">
        <f>[2]PLAN_2!P13-[2]PLAN_2!X13</f>
        <v>27</v>
      </c>
      <c r="AJ12" s="165">
        <f>[2]PLAN_2!Q13-[2]PLAN_2!Y13</f>
        <v>245</v>
      </c>
      <c r="AK12" s="166">
        <f>IF([2]PLAN_1!L13="konieczne",3500,IF([2]PLAN_1!L13="potrzebne",2500,IF([2]PLAN_1!L13="wskazane",1500,0)))</f>
        <v>0</v>
      </c>
      <c r="AL12" s="2">
        <v>156.63999999999999</v>
      </c>
      <c r="AM12" s="2">
        <v>-16.100000000000009</v>
      </c>
      <c r="AN12" s="2">
        <v>-52.300000000000011</v>
      </c>
      <c r="AO12" s="159">
        <f>[2]PLAN_2!L13</f>
        <v>200</v>
      </c>
      <c r="AP12" s="159">
        <f>[2]PLAN_2!M13</f>
        <v>105</v>
      </c>
      <c r="AQ12" s="159">
        <f>[2]PLAN_2!N13</f>
        <v>140</v>
      </c>
      <c r="AR12" s="159">
        <f>IF([2]PLAN_2!L13-DANE!AO12&lt;0,0,[2]PLAN_2!L13-DANE!AO12)</f>
        <v>0</v>
      </c>
      <c r="AS12" s="159">
        <f>IF([2]PLAN_2!M13-DANE!AP12&lt;0,0,[2]PLAN_2!M13-DANE!AP12)</f>
        <v>0</v>
      </c>
      <c r="AT12" s="159">
        <f>IF([2]PLAN_2!N13-DANE!AQ12&lt;0,0,[2]PLAN_2!N13-DANE!AQ12)</f>
        <v>0</v>
      </c>
      <c r="AU12" s="125"/>
      <c r="AV12" s="164" t="str">
        <f t="shared" si="1"/>
        <v/>
      </c>
      <c r="AW12" s="127" t="str">
        <f t="shared" si="13"/>
        <v/>
      </c>
      <c r="AX12" s="133" t="str">
        <f>IF(A12="","",IF(D12="","",INDEX([1]POBRANIE_!$B$6:$F$89,MATCH(D12,[1]POBRANIE_!$A$6:$A$89,0),5)))</f>
        <v/>
      </c>
      <c r="AY12" s="134" t="str">
        <f t="shared" ref="AY12:AY75" si="33">IF(F12&gt;0,1,"")</f>
        <v/>
      </c>
      <c r="AZ12" s="134" t="str">
        <f t="shared" si="14"/>
        <v/>
      </c>
      <c r="BA12" s="135" t="str">
        <f t="shared" si="15"/>
        <v xml:space="preserve"> </v>
      </c>
      <c r="BB12" s="136" t="str">
        <f t="shared" si="16"/>
        <v xml:space="preserve"> </v>
      </c>
      <c r="BD12" s="160" t="str">
        <f t="shared" si="17"/>
        <v/>
      </c>
      <c r="BE12" s="143" t="str">
        <f t="shared" si="2"/>
        <v/>
      </c>
      <c r="BF12" s="143" t="str">
        <f t="shared" si="2"/>
        <v/>
      </c>
      <c r="BG12" s="161" t="str">
        <f t="shared" si="2"/>
        <v/>
      </c>
      <c r="BH12" s="140"/>
      <c r="BI12" s="140"/>
      <c r="BJ12" s="141"/>
      <c r="BK12" s="142" t="str">
        <f t="shared" si="18"/>
        <v/>
      </c>
      <c r="BL12" s="143"/>
      <c r="BM12" s="162" t="str">
        <f t="shared" si="19"/>
        <v/>
      </c>
      <c r="BN12" s="140"/>
      <c r="BO12" s="145" t="str">
        <f t="shared" si="3"/>
        <v/>
      </c>
      <c r="BP12" s="140"/>
      <c r="BQ12" s="140"/>
      <c r="BR12" s="163" t="str">
        <f t="shared" si="20"/>
        <v/>
      </c>
      <c r="BS12" s="163" t="str">
        <f t="shared" si="21"/>
        <v/>
      </c>
      <c r="BT12" s="147" t="str">
        <f t="shared" si="22"/>
        <v/>
      </c>
      <c r="BU12" s="151"/>
      <c r="BV12" s="148" t="str">
        <f t="shared" ref="BV12:BV75" si="34">IF(BD12="","",IF(AND(BM12="",BN12=""),"",IF(BM12="","",IF(BN12="",0,BM12*BN12))))</f>
        <v/>
      </c>
      <c r="BW12" s="149" t="str">
        <f t="shared" si="23"/>
        <v/>
      </c>
      <c r="BX12" s="150"/>
      <c r="BY12" s="151" t="str">
        <f t="shared" si="24"/>
        <v/>
      </c>
      <c r="BZ12" s="152"/>
      <c r="CA12" s="145" t="str">
        <f>IF(BX12="","",IF(OR(BY12="",BZ12=""),"",BY12*BZ12))</f>
        <v/>
      </c>
      <c r="CB12" s="150"/>
      <c r="CC12" s="151" t="str">
        <f t="shared" si="25"/>
        <v/>
      </c>
      <c r="CD12" s="152"/>
      <c r="CE12" s="145" t="str">
        <f t="shared" si="5"/>
        <v/>
      </c>
      <c r="CF12" s="153" t="str">
        <f t="shared" si="26"/>
        <v/>
      </c>
      <c r="CG12" s="153" t="str">
        <f t="shared" si="27"/>
        <v/>
      </c>
      <c r="CH12" s="154" t="str">
        <f t="shared" si="28"/>
        <v/>
      </c>
      <c r="CI12" s="153" t="str">
        <f t="shared" si="29"/>
        <v/>
      </c>
      <c r="CJ12" s="153" t="str">
        <f t="shared" si="30"/>
        <v/>
      </c>
      <c r="CK12" s="153" t="str">
        <f t="shared" si="31"/>
        <v/>
      </c>
      <c r="CL12" s="155"/>
      <c r="CM12" s="124"/>
      <c r="CN12" s="253">
        <f t="shared" ref="CN12:CN75" si="35">IF(CM12="",F12,0)</f>
        <v>0</v>
      </c>
    </row>
    <row r="13" spans="1:92" ht="30" customHeight="1" thickBot="1" x14ac:dyDescent="0.35">
      <c r="A13" s="120" t="str">
        <f t="shared" si="32"/>
        <v/>
      </c>
      <c r="B13" s="121"/>
      <c r="C13" s="121"/>
      <c r="D13" s="121"/>
      <c r="E13" s="122"/>
      <c r="F13" s="123"/>
      <c r="G13" s="124"/>
      <c r="H13" s="121"/>
      <c r="I13" s="125"/>
      <c r="J13" s="164" t="str">
        <f t="shared" si="6"/>
        <v/>
      </c>
      <c r="K13" s="164" t="str">
        <f t="shared" si="7"/>
        <v/>
      </c>
      <c r="L13" s="125"/>
      <c r="M13" s="125"/>
      <c r="N13" s="122" t="str">
        <f t="shared" si="8"/>
        <v/>
      </c>
      <c r="O13" s="122" t="str">
        <f t="shared" si="9"/>
        <v/>
      </c>
      <c r="P13" s="127" t="str">
        <f t="shared" si="10"/>
        <v/>
      </c>
      <c r="Q13" s="128"/>
      <c r="R13" s="125"/>
      <c r="S13" s="125"/>
      <c r="T13" s="125"/>
      <c r="U13" s="125"/>
      <c r="V13" s="122" t="str">
        <f t="shared" si="11"/>
        <v/>
      </c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2" t="str">
        <f t="shared" si="12"/>
        <v/>
      </c>
      <c r="AH13" s="165" t="e">
        <f>[2]PLAN_2!O14-[2]PLAN_2!W14-Q13-R13-S13-T13-U13+AU13-([1]NN!L16*0.15)</f>
        <v>#VALUE!</v>
      </c>
      <c r="AI13" s="165">
        <f>[2]PLAN_2!P14-[2]PLAN_2!X14</f>
        <v>27</v>
      </c>
      <c r="AJ13" s="165">
        <f>[2]PLAN_2!Q14-[2]PLAN_2!Y14</f>
        <v>98</v>
      </c>
      <c r="AK13" s="166">
        <f>IF([2]PLAN_1!L14="konieczne",3500,IF([2]PLAN_1!L14="potrzebne",2500,IF([2]PLAN_1!L14="wskazane",1500,0)))</f>
        <v>0</v>
      </c>
      <c r="AL13" s="2">
        <v>56.639999999999993</v>
      </c>
      <c r="AM13" s="2">
        <v>-38.600000000000009</v>
      </c>
      <c r="AN13" s="2">
        <v>-64.800000000000011</v>
      </c>
      <c r="AO13" s="159">
        <f>[2]PLAN_2!L14</f>
        <v>200</v>
      </c>
      <c r="AP13" s="159">
        <f>[2]PLAN_2!M14</f>
        <v>105</v>
      </c>
      <c r="AQ13" s="159">
        <f>[2]PLAN_2!N14</f>
        <v>140</v>
      </c>
      <c r="AR13" s="159">
        <f>IF([2]PLAN_2!L14-DANE!AO13&lt;0,0,[2]PLAN_2!L14-DANE!AO13)</f>
        <v>0</v>
      </c>
      <c r="AS13" s="159">
        <f>IF([2]PLAN_2!M14-DANE!AP13&lt;0,0,[2]PLAN_2!M14-DANE!AP13)</f>
        <v>0</v>
      </c>
      <c r="AT13" s="159">
        <f>IF([2]PLAN_2!N14-DANE!AQ13&lt;0,0,[2]PLAN_2!N14-DANE!AQ13)</f>
        <v>0</v>
      </c>
      <c r="AU13" s="125"/>
      <c r="AV13" s="164" t="str">
        <f t="shared" si="1"/>
        <v/>
      </c>
      <c r="AW13" s="127" t="str">
        <f t="shared" si="13"/>
        <v/>
      </c>
      <c r="AX13" s="133" t="str">
        <f>IF(A13="","",IF(D13="","",INDEX([1]POBRANIE_!$B$6:$F$89,MATCH(D13,[1]POBRANIE_!$A$6:$A$89,0),5)))</f>
        <v/>
      </c>
      <c r="AY13" s="134" t="str">
        <f t="shared" si="33"/>
        <v/>
      </c>
      <c r="AZ13" s="134" t="str">
        <f t="shared" si="14"/>
        <v/>
      </c>
      <c r="BA13" s="135" t="str">
        <f t="shared" si="15"/>
        <v xml:space="preserve"> </v>
      </c>
      <c r="BB13" s="136" t="str">
        <f t="shared" si="16"/>
        <v xml:space="preserve"> </v>
      </c>
      <c r="BD13" s="160" t="str">
        <f t="shared" si="17"/>
        <v/>
      </c>
      <c r="BE13" s="143" t="str">
        <f t="shared" si="2"/>
        <v/>
      </c>
      <c r="BF13" s="143" t="str">
        <f t="shared" si="2"/>
        <v/>
      </c>
      <c r="BG13" s="161" t="str">
        <f t="shared" si="2"/>
        <v/>
      </c>
      <c r="BH13" s="140"/>
      <c r="BI13" s="140"/>
      <c r="BJ13" s="141"/>
      <c r="BK13" s="142" t="str">
        <f t="shared" si="18"/>
        <v/>
      </c>
      <c r="BL13" s="143"/>
      <c r="BM13" s="162" t="str">
        <f t="shared" si="19"/>
        <v/>
      </c>
      <c r="BN13" s="140"/>
      <c r="BO13" s="145" t="str">
        <f t="shared" si="3"/>
        <v/>
      </c>
      <c r="BP13" s="140"/>
      <c r="BQ13" s="140"/>
      <c r="BR13" s="163" t="str">
        <f t="shared" si="20"/>
        <v/>
      </c>
      <c r="BS13" s="163" t="str">
        <f t="shared" si="21"/>
        <v/>
      </c>
      <c r="BT13" s="147" t="str">
        <f t="shared" si="22"/>
        <v/>
      </c>
      <c r="BU13" s="151"/>
      <c r="BV13" s="148" t="str">
        <f t="shared" si="34"/>
        <v/>
      </c>
      <c r="BW13" s="149" t="str">
        <f t="shared" si="23"/>
        <v/>
      </c>
      <c r="BX13" s="150"/>
      <c r="BY13" s="151" t="str">
        <f t="shared" si="24"/>
        <v/>
      </c>
      <c r="BZ13" s="152"/>
      <c r="CA13" s="145" t="str">
        <f t="shared" ref="CA13:CA76" si="36">IF(BX13="","",IF(OR(BY13="",BZ13=""),"",BY13*BZ13))</f>
        <v/>
      </c>
      <c r="CB13" s="150"/>
      <c r="CC13" s="151" t="str">
        <f t="shared" si="25"/>
        <v/>
      </c>
      <c r="CD13" s="152"/>
      <c r="CE13" s="145" t="str">
        <f t="shared" si="5"/>
        <v/>
      </c>
      <c r="CF13" s="153" t="str">
        <f t="shared" si="26"/>
        <v/>
      </c>
      <c r="CG13" s="153" t="str">
        <f t="shared" si="27"/>
        <v/>
      </c>
      <c r="CH13" s="154" t="str">
        <f t="shared" si="28"/>
        <v/>
      </c>
      <c r="CI13" s="153" t="str">
        <f t="shared" si="29"/>
        <v/>
      </c>
      <c r="CJ13" s="153" t="str">
        <f t="shared" si="30"/>
        <v/>
      </c>
      <c r="CK13" s="153" t="str">
        <f t="shared" si="31"/>
        <v/>
      </c>
      <c r="CL13" s="155"/>
      <c r="CM13" s="124"/>
      <c r="CN13" s="253">
        <f t="shared" si="35"/>
        <v>0</v>
      </c>
    </row>
    <row r="14" spans="1:92" ht="30" customHeight="1" thickBot="1" x14ac:dyDescent="0.35">
      <c r="A14" s="120" t="str">
        <f t="shared" si="32"/>
        <v/>
      </c>
      <c r="B14" s="121"/>
      <c r="C14" s="121"/>
      <c r="D14" s="121"/>
      <c r="E14" s="122"/>
      <c r="F14" s="123"/>
      <c r="G14" s="124"/>
      <c r="H14" s="121"/>
      <c r="I14" s="125"/>
      <c r="J14" s="164" t="str">
        <f t="shared" si="6"/>
        <v/>
      </c>
      <c r="K14" s="164" t="str">
        <f t="shared" si="7"/>
        <v/>
      </c>
      <c r="L14" s="125"/>
      <c r="M14" s="125"/>
      <c r="N14" s="122" t="str">
        <f t="shared" si="8"/>
        <v/>
      </c>
      <c r="O14" s="122" t="str">
        <f t="shared" si="9"/>
        <v/>
      </c>
      <c r="P14" s="127" t="str">
        <f t="shared" si="10"/>
        <v/>
      </c>
      <c r="Q14" s="128"/>
      <c r="R14" s="125"/>
      <c r="S14" s="125"/>
      <c r="T14" s="125"/>
      <c r="U14" s="125"/>
      <c r="V14" s="122" t="str">
        <f t="shared" si="11"/>
        <v/>
      </c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2" t="str">
        <f t="shared" si="12"/>
        <v/>
      </c>
      <c r="AH14" s="165" t="e">
        <f>[2]PLAN_2!O15-[2]PLAN_2!W15-Q14-R14-S14-T14-U14+AU14-([1]NN!L17*0.15)</f>
        <v>#VALUE!</v>
      </c>
      <c r="AI14" s="165">
        <f>[2]PLAN_2!P15-[2]PLAN_2!X15</f>
        <v>27</v>
      </c>
      <c r="AJ14" s="165">
        <f>[2]PLAN_2!Q15-[2]PLAN_2!Y15</f>
        <v>98</v>
      </c>
      <c r="AK14" s="166">
        <f>IF([2]PLAN_1!L15="konieczne",3500,IF([2]PLAN_1!L15="potrzebne",2500,IF([2]PLAN_1!L15="wskazane",1500,0)))</f>
        <v>0</v>
      </c>
      <c r="AL14" s="2">
        <v>56.639999999999993</v>
      </c>
      <c r="AM14" s="2">
        <v>-38.600000000000009</v>
      </c>
      <c r="AN14" s="2">
        <v>-84.800000000000011</v>
      </c>
      <c r="AO14" s="159">
        <f>[2]PLAN_2!L15</f>
        <v>200</v>
      </c>
      <c r="AP14" s="159">
        <f>[2]PLAN_2!M15</f>
        <v>105</v>
      </c>
      <c r="AQ14" s="159">
        <f>[2]PLAN_2!N15</f>
        <v>140</v>
      </c>
      <c r="AR14" s="159">
        <f>IF([2]PLAN_2!L15-DANE!AO14&lt;0,0,[2]PLAN_2!L15-DANE!AO14)</f>
        <v>0</v>
      </c>
      <c r="AS14" s="159">
        <f>IF([2]PLAN_2!M15-DANE!AP14&lt;0,0,[2]PLAN_2!M15-DANE!AP14)</f>
        <v>0</v>
      </c>
      <c r="AT14" s="159">
        <f>IF([2]PLAN_2!N15-DANE!AQ14&lt;0,0,[2]PLAN_2!N15-DANE!AQ14)</f>
        <v>0</v>
      </c>
      <c r="AU14" s="125"/>
      <c r="AV14" s="164" t="str">
        <f t="shared" si="1"/>
        <v/>
      </c>
      <c r="AW14" s="127" t="str">
        <f t="shared" si="13"/>
        <v/>
      </c>
      <c r="AX14" s="133" t="str">
        <f>IF(A14="","",IF(D14="","",INDEX([1]POBRANIE_!$B$6:$F$89,MATCH(D14,[1]POBRANIE_!$A$6:$A$89,0),5)))</f>
        <v/>
      </c>
      <c r="AY14" s="134" t="str">
        <f t="shared" si="33"/>
        <v/>
      </c>
      <c r="AZ14" s="134" t="str">
        <f t="shared" si="14"/>
        <v/>
      </c>
      <c r="BA14" s="135" t="str">
        <f t="shared" si="15"/>
        <v xml:space="preserve"> </v>
      </c>
      <c r="BB14" s="136" t="str">
        <f t="shared" si="16"/>
        <v xml:space="preserve"> </v>
      </c>
      <c r="BD14" s="160" t="str">
        <f t="shared" si="17"/>
        <v/>
      </c>
      <c r="BE14" s="143" t="str">
        <f t="shared" si="2"/>
        <v/>
      </c>
      <c r="BF14" s="143" t="str">
        <f t="shared" si="2"/>
        <v/>
      </c>
      <c r="BG14" s="161" t="str">
        <f t="shared" si="2"/>
        <v/>
      </c>
      <c r="BH14" s="140"/>
      <c r="BI14" s="140"/>
      <c r="BJ14" s="141"/>
      <c r="BK14" s="142" t="str">
        <f t="shared" si="18"/>
        <v/>
      </c>
      <c r="BL14" s="143"/>
      <c r="BM14" s="162" t="str">
        <f t="shared" si="19"/>
        <v/>
      </c>
      <c r="BN14" s="140"/>
      <c r="BO14" s="145" t="str">
        <f t="shared" si="3"/>
        <v/>
      </c>
      <c r="BP14" s="140"/>
      <c r="BQ14" s="140"/>
      <c r="BR14" s="163" t="str">
        <f t="shared" si="20"/>
        <v/>
      </c>
      <c r="BS14" s="163" t="str">
        <f t="shared" si="21"/>
        <v/>
      </c>
      <c r="BT14" s="147" t="str">
        <f t="shared" si="22"/>
        <v/>
      </c>
      <c r="BU14" s="151"/>
      <c r="BV14" s="148" t="str">
        <f t="shared" si="34"/>
        <v/>
      </c>
      <c r="BW14" s="149" t="str">
        <f t="shared" si="23"/>
        <v/>
      </c>
      <c r="BX14" s="150"/>
      <c r="BY14" s="151" t="str">
        <f t="shared" si="24"/>
        <v/>
      </c>
      <c r="BZ14" s="152"/>
      <c r="CA14" s="145" t="str">
        <f t="shared" si="36"/>
        <v/>
      </c>
      <c r="CB14" s="150"/>
      <c r="CC14" s="151" t="str">
        <f t="shared" si="25"/>
        <v/>
      </c>
      <c r="CD14" s="152"/>
      <c r="CE14" s="145" t="str">
        <f t="shared" si="5"/>
        <v/>
      </c>
      <c r="CF14" s="153" t="str">
        <f t="shared" si="26"/>
        <v/>
      </c>
      <c r="CG14" s="153" t="str">
        <f t="shared" si="27"/>
        <v/>
      </c>
      <c r="CH14" s="154" t="str">
        <f t="shared" si="28"/>
        <v/>
      </c>
      <c r="CI14" s="153" t="str">
        <f t="shared" si="29"/>
        <v/>
      </c>
      <c r="CJ14" s="153" t="str">
        <f t="shared" si="30"/>
        <v/>
      </c>
      <c r="CK14" s="153" t="str">
        <f t="shared" si="31"/>
        <v/>
      </c>
      <c r="CL14" s="155"/>
      <c r="CM14" s="124"/>
      <c r="CN14" s="253">
        <f t="shared" si="35"/>
        <v>0</v>
      </c>
    </row>
    <row r="15" spans="1:92" ht="30" customHeight="1" thickBot="1" x14ac:dyDescent="0.35">
      <c r="A15" s="120" t="str">
        <f t="shared" si="32"/>
        <v/>
      </c>
      <c r="B15" s="121"/>
      <c r="C15" s="121"/>
      <c r="D15" s="121"/>
      <c r="E15" s="122" t="str">
        <f>IF('[1]UPR BILANS N'!N16="","",'[1]UPR BILANS N'!N16)</f>
        <v/>
      </c>
      <c r="F15" s="123"/>
      <c r="G15" s="124"/>
      <c r="H15" s="121"/>
      <c r="I15" s="125"/>
      <c r="J15" s="164" t="str">
        <f t="shared" si="6"/>
        <v/>
      </c>
      <c r="K15" s="164" t="str">
        <f t="shared" si="7"/>
        <v/>
      </c>
      <c r="L15" s="125"/>
      <c r="M15" s="125"/>
      <c r="N15" s="122" t="str">
        <f t="shared" si="8"/>
        <v/>
      </c>
      <c r="O15" s="122" t="str">
        <f t="shared" si="9"/>
        <v/>
      </c>
      <c r="P15" s="127" t="str">
        <f t="shared" si="10"/>
        <v/>
      </c>
      <c r="Q15" s="128"/>
      <c r="R15" s="125"/>
      <c r="S15" s="125"/>
      <c r="T15" s="125"/>
      <c r="U15" s="125"/>
      <c r="V15" s="122" t="str">
        <f t="shared" si="11"/>
        <v/>
      </c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2" t="str">
        <f t="shared" si="12"/>
        <v/>
      </c>
      <c r="AH15" s="165" t="e">
        <f>[2]PLAN_2!O16-[2]PLAN_2!W16-Q15-R15-S15-T15-U15+AU15-([1]NN!L18*0.15)</f>
        <v>#VALUE!</v>
      </c>
      <c r="AI15" s="165">
        <f>[2]PLAN_2!P16-[2]PLAN_2!X16</f>
        <v>27</v>
      </c>
      <c r="AJ15" s="165">
        <f>[2]PLAN_2!Q16-[2]PLAN_2!Y16</f>
        <v>196</v>
      </c>
      <c r="AK15" s="166">
        <f>IF([2]PLAN_1!L16="konieczne",3500,IF([2]PLAN_1!L16="potrzebne",2500,IF([2]PLAN_1!L16="wskazane",1500,0)))</f>
        <v>0</v>
      </c>
      <c r="AL15" s="2">
        <v>56.639999999999993</v>
      </c>
      <c r="AM15" s="2">
        <v>-38.600000000000009</v>
      </c>
      <c r="AN15" s="2">
        <v>-124.80000000000001</v>
      </c>
      <c r="AO15" s="159">
        <f>[2]PLAN_2!L16</f>
        <v>200</v>
      </c>
      <c r="AP15" s="159">
        <f>[2]PLAN_2!M16</f>
        <v>105</v>
      </c>
      <c r="AQ15" s="159">
        <f>[2]PLAN_2!N16</f>
        <v>140</v>
      </c>
      <c r="AR15" s="159">
        <f>IF([2]PLAN_2!L16-DANE!AO15&lt;0,0,[2]PLAN_2!L16-DANE!AO15)</f>
        <v>0</v>
      </c>
      <c r="AS15" s="159">
        <f>IF([2]PLAN_2!M16-DANE!AP15&lt;0,0,[2]PLAN_2!M16-DANE!AP15)</f>
        <v>0</v>
      </c>
      <c r="AT15" s="159">
        <f>IF([2]PLAN_2!N16-DANE!AQ15&lt;0,0,[2]PLAN_2!N16-DANE!AQ15)</f>
        <v>0</v>
      </c>
      <c r="AU15" s="125"/>
      <c r="AV15" s="164" t="str">
        <f t="shared" si="1"/>
        <v/>
      </c>
      <c r="AW15" s="127" t="str">
        <f t="shared" si="13"/>
        <v/>
      </c>
      <c r="AX15" s="133" t="str">
        <f>IF(A15="","",IF(D15="","",INDEX([1]POBRANIE_!$B$6:$F$89,MATCH(D15,[1]POBRANIE_!$A$6:$A$89,0),5)))</f>
        <v/>
      </c>
      <c r="AY15" s="134" t="str">
        <f t="shared" si="33"/>
        <v/>
      </c>
      <c r="AZ15" s="134" t="str">
        <f t="shared" si="14"/>
        <v/>
      </c>
      <c r="BA15" s="135" t="str">
        <f t="shared" si="15"/>
        <v xml:space="preserve"> </v>
      </c>
      <c r="BB15" s="136" t="str">
        <f t="shared" si="16"/>
        <v xml:space="preserve"> </v>
      </c>
      <c r="BD15" s="160" t="str">
        <f t="shared" si="17"/>
        <v/>
      </c>
      <c r="BE15" s="143" t="str">
        <f t="shared" si="2"/>
        <v/>
      </c>
      <c r="BF15" s="143" t="str">
        <f t="shared" si="2"/>
        <v/>
      </c>
      <c r="BG15" s="161" t="str">
        <f t="shared" si="2"/>
        <v/>
      </c>
      <c r="BH15" s="140"/>
      <c r="BI15" s="140"/>
      <c r="BJ15" s="141"/>
      <c r="BK15" s="142" t="str">
        <f t="shared" si="18"/>
        <v/>
      </c>
      <c r="BL15" s="143"/>
      <c r="BM15" s="162" t="str">
        <f t="shared" si="19"/>
        <v/>
      </c>
      <c r="BN15" s="140"/>
      <c r="BO15" s="145" t="str">
        <f t="shared" si="3"/>
        <v/>
      </c>
      <c r="BP15" s="140"/>
      <c r="BQ15" s="140"/>
      <c r="BR15" s="163" t="str">
        <f t="shared" si="20"/>
        <v/>
      </c>
      <c r="BS15" s="163" t="str">
        <f t="shared" si="21"/>
        <v/>
      </c>
      <c r="BT15" s="147" t="str">
        <f t="shared" si="22"/>
        <v/>
      </c>
      <c r="BU15" s="151"/>
      <c r="BV15" s="148" t="str">
        <f t="shared" si="34"/>
        <v/>
      </c>
      <c r="BW15" s="149" t="str">
        <f t="shared" si="23"/>
        <v/>
      </c>
      <c r="BX15" s="150"/>
      <c r="BY15" s="151" t="str">
        <f t="shared" si="24"/>
        <v/>
      </c>
      <c r="BZ15" s="152"/>
      <c r="CA15" s="145" t="str">
        <f t="shared" si="36"/>
        <v/>
      </c>
      <c r="CB15" s="150"/>
      <c r="CC15" s="151" t="str">
        <f t="shared" si="25"/>
        <v/>
      </c>
      <c r="CD15" s="152"/>
      <c r="CE15" s="145" t="str">
        <f t="shared" si="5"/>
        <v/>
      </c>
      <c r="CF15" s="153" t="str">
        <f t="shared" si="26"/>
        <v/>
      </c>
      <c r="CG15" s="153" t="str">
        <f t="shared" si="27"/>
        <v/>
      </c>
      <c r="CH15" s="154" t="str">
        <f t="shared" si="28"/>
        <v/>
      </c>
      <c r="CI15" s="153" t="str">
        <f t="shared" si="29"/>
        <v/>
      </c>
      <c r="CJ15" s="153" t="str">
        <f t="shared" si="30"/>
        <v/>
      </c>
      <c r="CK15" s="153" t="str">
        <f t="shared" si="31"/>
        <v/>
      </c>
      <c r="CL15" s="155"/>
      <c r="CM15" s="124"/>
      <c r="CN15" s="253">
        <f t="shared" si="35"/>
        <v>0</v>
      </c>
    </row>
    <row r="16" spans="1:92" ht="30" customHeight="1" thickBot="1" x14ac:dyDescent="0.35">
      <c r="A16" s="120" t="str">
        <f t="shared" si="32"/>
        <v/>
      </c>
      <c r="B16" s="121"/>
      <c r="C16" s="121"/>
      <c r="D16" s="121"/>
      <c r="E16" s="122" t="str">
        <f>IF('[1]UPR BILANS N'!N17="","",'[1]UPR BILANS N'!N17)</f>
        <v/>
      </c>
      <c r="F16" s="123"/>
      <c r="G16" s="124"/>
      <c r="H16" s="121"/>
      <c r="I16" s="125"/>
      <c r="J16" s="164" t="str">
        <f t="shared" si="6"/>
        <v/>
      </c>
      <c r="K16" s="164" t="str">
        <f t="shared" si="7"/>
        <v/>
      </c>
      <c r="L16" s="125"/>
      <c r="M16" s="125"/>
      <c r="N16" s="122" t="str">
        <f t="shared" si="8"/>
        <v/>
      </c>
      <c r="O16" s="122" t="str">
        <f t="shared" si="9"/>
        <v/>
      </c>
      <c r="P16" s="127" t="str">
        <f t="shared" si="10"/>
        <v/>
      </c>
      <c r="Q16" s="128"/>
      <c r="R16" s="125"/>
      <c r="S16" s="125"/>
      <c r="T16" s="125"/>
      <c r="U16" s="125"/>
      <c r="V16" s="122" t="str">
        <f t="shared" si="11"/>
        <v/>
      </c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2" t="str">
        <f t="shared" si="12"/>
        <v/>
      </c>
      <c r="AH16" s="165" t="e">
        <f>[2]PLAN_2!O17-[2]PLAN_2!W17-Q16-R16-S16-T16-U16+AU16-([1]NN!L19*0.15)</f>
        <v>#VALUE!</v>
      </c>
      <c r="AI16" s="165">
        <f>[2]PLAN_2!P17-[2]PLAN_2!X17</f>
        <v>0</v>
      </c>
      <c r="AJ16" s="165">
        <f>[2]PLAN_2!Q17-[2]PLAN_2!Y17</f>
        <v>0</v>
      </c>
      <c r="AK16" s="166">
        <f>IF([2]PLAN_1!L17="konieczne",3500,IF([2]PLAN_1!L17="potrzebne",2500,IF([2]PLAN_1!L17="wskazane",1500,0)))</f>
        <v>0</v>
      </c>
      <c r="AL16" s="2">
        <v>56.639999999999993</v>
      </c>
      <c r="AM16" s="2">
        <v>-38.600000000000009</v>
      </c>
      <c r="AN16" s="2">
        <v>-124.80000000000001</v>
      </c>
      <c r="AO16" s="159">
        <f>[2]PLAN_2!L17</f>
        <v>0</v>
      </c>
      <c r="AP16" s="159">
        <f>[2]PLAN_2!M17</f>
        <v>0</v>
      </c>
      <c r="AQ16" s="159">
        <f>[2]PLAN_2!N17</f>
        <v>0</v>
      </c>
      <c r="AR16" s="159">
        <f>IF([2]PLAN_2!L17-DANE!AO16&lt;0,0,[2]PLAN_2!L17-DANE!AO16)</f>
        <v>0</v>
      </c>
      <c r="AS16" s="159">
        <f>IF([2]PLAN_2!M17-DANE!AP16&lt;0,0,[2]PLAN_2!M17-DANE!AP16)</f>
        <v>0</v>
      </c>
      <c r="AT16" s="159">
        <f>IF([2]PLAN_2!N17-DANE!AQ16&lt;0,0,[2]PLAN_2!N17-DANE!AQ16)</f>
        <v>0</v>
      </c>
      <c r="AU16" s="125"/>
      <c r="AV16" s="164" t="str">
        <f t="shared" si="1"/>
        <v/>
      </c>
      <c r="AW16" s="127" t="str">
        <f t="shared" si="13"/>
        <v/>
      </c>
      <c r="AX16" s="133" t="str">
        <f>IF(A16="","",IF(D16="","",INDEX([1]POBRANIE_!$B$6:$F$89,MATCH(D16,[1]POBRANIE_!$A$6:$A$89,0),5)))</f>
        <v/>
      </c>
      <c r="AY16" s="134" t="str">
        <f t="shared" si="33"/>
        <v/>
      </c>
      <c r="AZ16" s="134" t="str">
        <f t="shared" si="14"/>
        <v/>
      </c>
      <c r="BA16" s="135" t="str">
        <f t="shared" si="15"/>
        <v xml:space="preserve"> </v>
      </c>
      <c r="BB16" s="136" t="str">
        <f t="shared" si="16"/>
        <v xml:space="preserve"> </v>
      </c>
      <c r="BD16" s="160" t="str">
        <f t="shared" si="17"/>
        <v/>
      </c>
      <c r="BE16" s="143" t="str">
        <f t="shared" si="2"/>
        <v/>
      </c>
      <c r="BF16" s="143" t="str">
        <f t="shared" si="2"/>
        <v/>
      </c>
      <c r="BG16" s="161" t="str">
        <f t="shared" si="2"/>
        <v/>
      </c>
      <c r="BH16" s="140"/>
      <c r="BI16" s="140"/>
      <c r="BJ16" s="141"/>
      <c r="BK16" s="142" t="str">
        <f t="shared" si="18"/>
        <v/>
      </c>
      <c r="BL16" s="143"/>
      <c r="BM16" s="162" t="str">
        <f t="shared" si="19"/>
        <v/>
      </c>
      <c r="BN16" s="140"/>
      <c r="BO16" s="145" t="str">
        <f>IF(BD16="","",IF(AND(BP16="",BQ16=""),"",IF(AND(BP16&gt;0,BQ16&gt;0),BP16+BQ16,IF(BP16&gt;0,BP16,BQ16))))</f>
        <v/>
      </c>
      <c r="BP16" s="140"/>
      <c r="BQ16" s="140"/>
      <c r="BR16" s="163" t="str">
        <f t="shared" si="20"/>
        <v/>
      </c>
      <c r="BS16" s="163" t="str">
        <f t="shared" si="21"/>
        <v/>
      </c>
      <c r="BT16" s="147" t="str">
        <f t="shared" si="22"/>
        <v/>
      </c>
      <c r="BU16" s="151"/>
      <c r="BV16" s="148" t="str">
        <f t="shared" si="34"/>
        <v/>
      </c>
      <c r="BW16" s="149" t="str">
        <f t="shared" si="23"/>
        <v/>
      </c>
      <c r="BX16" s="150"/>
      <c r="BY16" s="151" t="str">
        <f t="shared" si="24"/>
        <v/>
      </c>
      <c r="BZ16" s="152"/>
      <c r="CA16" s="145" t="str">
        <f t="shared" si="36"/>
        <v/>
      </c>
      <c r="CB16" s="150"/>
      <c r="CC16" s="151" t="str">
        <f t="shared" si="25"/>
        <v/>
      </c>
      <c r="CD16" s="152"/>
      <c r="CE16" s="145" t="str">
        <f t="shared" si="5"/>
        <v/>
      </c>
      <c r="CF16" s="153" t="str">
        <f t="shared" si="26"/>
        <v/>
      </c>
      <c r="CG16" s="153" t="str">
        <f t="shared" si="27"/>
        <v/>
      </c>
      <c r="CH16" s="154" t="str">
        <f t="shared" si="28"/>
        <v/>
      </c>
      <c r="CI16" s="153" t="str">
        <f t="shared" si="29"/>
        <v/>
      </c>
      <c r="CJ16" s="153" t="str">
        <f t="shared" si="30"/>
        <v/>
      </c>
      <c r="CK16" s="153" t="str">
        <f t="shared" si="31"/>
        <v/>
      </c>
      <c r="CL16" s="155"/>
      <c r="CM16" s="124"/>
      <c r="CN16" s="253">
        <f t="shared" si="35"/>
        <v>0</v>
      </c>
    </row>
    <row r="17" spans="1:92" ht="30" customHeight="1" thickBot="1" x14ac:dyDescent="0.35">
      <c r="A17" s="120" t="str">
        <f t="shared" si="32"/>
        <v/>
      </c>
      <c r="B17" s="121"/>
      <c r="C17" s="121"/>
      <c r="D17" s="121"/>
      <c r="E17" s="122" t="str">
        <f>IF('[1]UPR BILANS N'!N18="","",'[1]UPR BILANS N'!N18)</f>
        <v/>
      </c>
      <c r="F17" s="123"/>
      <c r="G17" s="124"/>
      <c r="H17" s="121"/>
      <c r="I17" s="125"/>
      <c r="J17" s="164" t="str">
        <f t="shared" si="6"/>
        <v/>
      </c>
      <c r="K17" s="164" t="str">
        <f t="shared" si="7"/>
        <v/>
      </c>
      <c r="L17" s="125"/>
      <c r="M17" s="125"/>
      <c r="N17" s="122" t="str">
        <f t="shared" si="8"/>
        <v/>
      </c>
      <c r="O17" s="122" t="str">
        <f t="shared" si="9"/>
        <v/>
      </c>
      <c r="P17" s="127" t="str">
        <f t="shared" si="10"/>
        <v/>
      </c>
      <c r="Q17" s="128"/>
      <c r="R17" s="125"/>
      <c r="S17" s="125"/>
      <c r="T17" s="125"/>
      <c r="U17" s="125"/>
      <c r="V17" s="122" t="str">
        <f t="shared" si="11"/>
        <v/>
      </c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2" t="str">
        <f t="shared" si="12"/>
        <v/>
      </c>
      <c r="AH17" s="165" t="e">
        <f>[2]PLAN_2!O18-[2]PLAN_2!W18-Q17-R17-S17-T17-U17+AU17-([1]NN!L20*0.15)</f>
        <v>#VALUE!</v>
      </c>
      <c r="AI17" s="165">
        <f>[2]PLAN_2!P18-[2]PLAN_2!X18</f>
        <v>0</v>
      </c>
      <c r="AJ17" s="165">
        <f>[2]PLAN_2!Q18-[2]PLAN_2!Y18</f>
        <v>0</v>
      </c>
      <c r="AK17" s="166">
        <f>IF([2]PLAN_1!L18="konieczne",3500,IF([2]PLAN_1!L18="potrzebne",2500,IF([2]PLAN_1!L18="wskazane",1500,0)))</f>
        <v>0</v>
      </c>
      <c r="AL17" s="2">
        <v>56.639999999999993</v>
      </c>
      <c r="AM17" s="2">
        <v>-38.600000000000009</v>
      </c>
      <c r="AN17" s="2">
        <v>-84.800000000000011</v>
      </c>
      <c r="AO17" s="159">
        <f>[2]PLAN_2!L18</f>
        <v>0</v>
      </c>
      <c r="AP17" s="159">
        <f>[2]PLAN_2!M18</f>
        <v>0</v>
      </c>
      <c r="AQ17" s="159">
        <f>[2]PLAN_2!N18</f>
        <v>0</v>
      </c>
      <c r="AR17" s="159">
        <f>IF([2]PLAN_2!L18-DANE!AO17&lt;0,0,[2]PLAN_2!L18-DANE!AO17)</f>
        <v>0</v>
      </c>
      <c r="AS17" s="159">
        <f>IF([2]PLAN_2!M18-DANE!AP17&lt;0,0,[2]PLAN_2!M18-DANE!AP17)</f>
        <v>0</v>
      </c>
      <c r="AT17" s="159">
        <f>IF([2]PLAN_2!N18-DANE!AQ17&lt;0,0,[2]PLAN_2!N18-DANE!AQ17)</f>
        <v>0</v>
      </c>
      <c r="AU17" s="125"/>
      <c r="AV17" s="164" t="str">
        <f t="shared" si="1"/>
        <v/>
      </c>
      <c r="AW17" s="127" t="str">
        <f t="shared" si="13"/>
        <v/>
      </c>
      <c r="AX17" s="133" t="str">
        <f>IF(A17="","",IF(D17="","",INDEX([1]POBRANIE_!$B$6:$F$89,MATCH(D17,[1]POBRANIE_!$A$6:$A$89,0),5)))</f>
        <v/>
      </c>
      <c r="AY17" s="134" t="str">
        <f t="shared" si="33"/>
        <v/>
      </c>
      <c r="AZ17" s="134" t="str">
        <f t="shared" si="14"/>
        <v/>
      </c>
      <c r="BA17" s="135" t="str">
        <f t="shared" si="15"/>
        <v xml:space="preserve"> </v>
      </c>
      <c r="BB17" s="136" t="str">
        <f t="shared" si="16"/>
        <v xml:space="preserve"> </v>
      </c>
      <c r="BD17" s="160" t="str">
        <f t="shared" si="17"/>
        <v/>
      </c>
      <c r="BE17" s="143" t="str">
        <f t="shared" si="2"/>
        <v/>
      </c>
      <c r="BF17" s="143" t="str">
        <f t="shared" si="2"/>
        <v/>
      </c>
      <c r="BG17" s="161" t="str">
        <f t="shared" si="2"/>
        <v/>
      </c>
      <c r="BH17" s="140"/>
      <c r="BI17" s="140"/>
      <c r="BJ17" s="141"/>
      <c r="BK17" s="142" t="str">
        <f t="shared" si="18"/>
        <v/>
      </c>
      <c r="BL17" s="143"/>
      <c r="BM17" s="162" t="str">
        <f t="shared" si="19"/>
        <v/>
      </c>
      <c r="BN17" s="140"/>
      <c r="BO17" s="145" t="str">
        <f t="shared" ref="BO17:BO80" si="37">IF(BD17="","",IF(AND(BP17="",BQ17=""),"",IF(AND(BP17&gt;0,BQ17&gt;0),BP17+BQ17,IF(BP17&gt;0,BP17,BQ17))))</f>
        <v/>
      </c>
      <c r="BP17" s="140"/>
      <c r="BQ17" s="140"/>
      <c r="BR17" s="163" t="str">
        <f t="shared" si="20"/>
        <v/>
      </c>
      <c r="BS17" s="163" t="str">
        <f t="shared" si="21"/>
        <v/>
      </c>
      <c r="BT17" s="147" t="str">
        <f t="shared" si="22"/>
        <v/>
      </c>
      <c r="BU17" s="151"/>
      <c r="BV17" s="148" t="str">
        <f t="shared" si="34"/>
        <v/>
      </c>
      <c r="BW17" s="149" t="str">
        <f t="shared" si="23"/>
        <v/>
      </c>
      <c r="BX17" s="150"/>
      <c r="BY17" s="151" t="str">
        <f t="shared" si="24"/>
        <v/>
      </c>
      <c r="BZ17" s="152"/>
      <c r="CA17" s="145" t="str">
        <f t="shared" si="36"/>
        <v/>
      </c>
      <c r="CB17" s="150"/>
      <c r="CC17" s="151" t="str">
        <f t="shared" si="25"/>
        <v/>
      </c>
      <c r="CD17" s="152"/>
      <c r="CE17" s="145" t="str">
        <f t="shared" si="5"/>
        <v/>
      </c>
      <c r="CF17" s="153" t="str">
        <f t="shared" si="26"/>
        <v/>
      </c>
      <c r="CG17" s="153" t="str">
        <f t="shared" si="27"/>
        <v/>
      </c>
      <c r="CH17" s="154" t="str">
        <f t="shared" si="28"/>
        <v/>
      </c>
      <c r="CI17" s="153" t="str">
        <f t="shared" si="29"/>
        <v/>
      </c>
      <c r="CJ17" s="153" t="str">
        <f t="shared" si="30"/>
        <v/>
      </c>
      <c r="CK17" s="153" t="str">
        <f t="shared" si="31"/>
        <v/>
      </c>
      <c r="CL17" s="155"/>
      <c r="CM17" s="124"/>
      <c r="CN17" s="253">
        <f t="shared" si="35"/>
        <v>0</v>
      </c>
    </row>
    <row r="18" spans="1:92" ht="30" customHeight="1" thickBot="1" x14ac:dyDescent="0.35">
      <c r="A18" s="120" t="str">
        <f t="shared" si="32"/>
        <v/>
      </c>
      <c r="B18" s="121"/>
      <c r="C18" s="121"/>
      <c r="D18" s="121"/>
      <c r="E18" s="122" t="str">
        <f>IF('[1]UPR BILANS N'!N19="","",'[1]UPR BILANS N'!N19)</f>
        <v/>
      </c>
      <c r="F18" s="123"/>
      <c r="G18" s="124"/>
      <c r="H18" s="121"/>
      <c r="I18" s="125"/>
      <c r="J18" s="164" t="str">
        <f t="shared" si="6"/>
        <v/>
      </c>
      <c r="K18" s="164" t="str">
        <f t="shared" si="7"/>
        <v/>
      </c>
      <c r="L18" s="125"/>
      <c r="M18" s="125"/>
      <c r="N18" s="122" t="str">
        <f t="shared" si="8"/>
        <v/>
      </c>
      <c r="O18" s="122" t="str">
        <f t="shared" si="9"/>
        <v/>
      </c>
      <c r="P18" s="127" t="str">
        <f t="shared" si="10"/>
        <v/>
      </c>
      <c r="Q18" s="128"/>
      <c r="R18" s="125"/>
      <c r="S18" s="125"/>
      <c r="T18" s="125"/>
      <c r="U18" s="125"/>
      <c r="V18" s="122" t="str">
        <f t="shared" si="11"/>
        <v/>
      </c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2" t="str">
        <f t="shared" si="12"/>
        <v/>
      </c>
      <c r="AH18" s="165" t="e">
        <f>[2]PLAN_2!O19-[2]PLAN_2!W19-Q18-R18-S18-T18-U18+AU18-([1]NN!L21*0.15)</f>
        <v>#VALUE!</v>
      </c>
      <c r="AI18" s="165">
        <f>[2]PLAN_2!P19-[2]PLAN_2!X19</f>
        <v>0</v>
      </c>
      <c r="AJ18" s="165">
        <f>[2]PLAN_2!Q19-[2]PLAN_2!Y19</f>
        <v>0</v>
      </c>
      <c r="AK18" s="166">
        <f>IF([2]PLAN_1!L19="konieczne",3500,IF([2]PLAN_1!L19="potrzebne",2500,IF([2]PLAN_1!L19="wskazane",1500,0)))</f>
        <v>0</v>
      </c>
      <c r="AL18" s="2">
        <v>56.639999999999993</v>
      </c>
      <c r="AM18" s="2">
        <v>-38.600000000000009</v>
      </c>
      <c r="AN18" s="2">
        <v>-124.80000000000001</v>
      </c>
      <c r="AO18" s="159">
        <f>[2]PLAN_2!L19</f>
        <v>0</v>
      </c>
      <c r="AP18" s="159">
        <f>[2]PLAN_2!M19</f>
        <v>0</v>
      </c>
      <c r="AQ18" s="159">
        <f>[2]PLAN_2!N19</f>
        <v>0</v>
      </c>
      <c r="AR18" s="159">
        <f>IF([2]PLAN_2!L19-DANE!AO18&lt;0,0,[2]PLAN_2!L19-DANE!AO18)</f>
        <v>0</v>
      </c>
      <c r="AS18" s="159">
        <f>IF([2]PLAN_2!M19-DANE!AP18&lt;0,0,[2]PLAN_2!M19-DANE!AP18)</f>
        <v>0</v>
      </c>
      <c r="AT18" s="159">
        <f>IF([2]PLAN_2!N19-DANE!AQ18&lt;0,0,[2]PLAN_2!N19-DANE!AQ18)</f>
        <v>0</v>
      </c>
      <c r="AU18" s="125"/>
      <c r="AV18" s="164" t="str">
        <f t="shared" si="1"/>
        <v/>
      </c>
      <c r="AW18" s="127" t="str">
        <f t="shared" si="13"/>
        <v/>
      </c>
      <c r="AX18" s="133" t="str">
        <f>IF(A18="","",IF(D18="","",INDEX([1]POBRANIE_!$B$6:$F$89,MATCH(D18,[1]POBRANIE_!$A$6:$A$89,0),5)))</f>
        <v/>
      </c>
      <c r="AY18" s="134" t="str">
        <f t="shared" si="33"/>
        <v/>
      </c>
      <c r="AZ18" s="134" t="str">
        <f t="shared" si="14"/>
        <v/>
      </c>
      <c r="BA18" s="135" t="str">
        <f t="shared" si="15"/>
        <v xml:space="preserve"> </v>
      </c>
      <c r="BB18" s="136" t="str">
        <f t="shared" si="16"/>
        <v xml:space="preserve"> </v>
      </c>
      <c r="BD18" s="160" t="str">
        <f t="shared" si="17"/>
        <v/>
      </c>
      <c r="BE18" s="143" t="str">
        <f t="shared" si="2"/>
        <v/>
      </c>
      <c r="BF18" s="143" t="str">
        <f t="shared" si="2"/>
        <v/>
      </c>
      <c r="BG18" s="161" t="str">
        <f t="shared" si="2"/>
        <v/>
      </c>
      <c r="BH18" s="140"/>
      <c r="BI18" s="140"/>
      <c r="BJ18" s="141"/>
      <c r="BK18" s="142" t="str">
        <f t="shared" si="18"/>
        <v/>
      </c>
      <c r="BL18" s="143"/>
      <c r="BM18" s="162" t="str">
        <f t="shared" si="19"/>
        <v/>
      </c>
      <c r="BN18" s="140"/>
      <c r="BO18" s="145" t="str">
        <f t="shared" si="37"/>
        <v/>
      </c>
      <c r="BP18" s="140"/>
      <c r="BQ18" s="140"/>
      <c r="BR18" s="163" t="str">
        <f t="shared" si="20"/>
        <v/>
      </c>
      <c r="BS18" s="163" t="str">
        <f t="shared" si="21"/>
        <v/>
      </c>
      <c r="BT18" s="147" t="str">
        <f t="shared" si="22"/>
        <v/>
      </c>
      <c r="BU18" s="151"/>
      <c r="BV18" s="148" t="str">
        <f t="shared" si="34"/>
        <v/>
      </c>
      <c r="BW18" s="149" t="str">
        <f t="shared" si="23"/>
        <v/>
      </c>
      <c r="BX18" s="150"/>
      <c r="BY18" s="151" t="str">
        <f t="shared" si="24"/>
        <v/>
      </c>
      <c r="BZ18" s="152"/>
      <c r="CA18" s="145" t="str">
        <f t="shared" si="36"/>
        <v/>
      </c>
      <c r="CB18" s="150"/>
      <c r="CC18" s="151" t="str">
        <f t="shared" si="25"/>
        <v/>
      </c>
      <c r="CD18" s="152"/>
      <c r="CE18" s="145" t="str">
        <f t="shared" si="5"/>
        <v/>
      </c>
      <c r="CF18" s="153" t="str">
        <f t="shared" si="26"/>
        <v/>
      </c>
      <c r="CG18" s="153" t="str">
        <f t="shared" si="27"/>
        <v/>
      </c>
      <c r="CH18" s="154" t="str">
        <f t="shared" si="28"/>
        <v/>
      </c>
      <c r="CI18" s="153" t="str">
        <f t="shared" si="29"/>
        <v/>
      </c>
      <c r="CJ18" s="153" t="str">
        <f t="shared" si="30"/>
        <v/>
      </c>
      <c r="CK18" s="153" t="str">
        <f t="shared" si="31"/>
        <v/>
      </c>
      <c r="CL18" s="155"/>
      <c r="CM18" s="124"/>
      <c r="CN18" s="253">
        <f t="shared" si="35"/>
        <v>0</v>
      </c>
    </row>
    <row r="19" spans="1:92" ht="30" customHeight="1" thickBot="1" x14ac:dyDescent="0.35">
      <c r="A19" s="120" t="str">
        <f t="shared" si="32"/>
        <v/>
      </c>
      <c r="B19" s="121"/>
      <c r="C19" s="121"/>
      <c r="D19" s="121"/>
      <c r="E19" s="122" t="str">
        <f>IF('[1]UPR BILANS N'!N20="","",'[1]UPR BILANS N'!N20)</f>
        <v/>
      </c>
      <c r="F19" s="123"/>
      <c r="G19" s="124"/>
      <c r="H19" s="121"/>
      <c r="I19" s="125"/>
      <c r="J19" s="164" t="str">
        <f t="shared" si="6"/>
        <v/>
      </c>
      <c r="K19" s="164" t="str">
        <f t="shared" si="7"/>
        <v/>
      </c>
      <c r="L19" s="125"/>
      <c r="M19" s="125"/>
      <c r="N19" s="122" t="str">
        <f t="shared" si="8"/>
        <v/>
      </c>
      <c r="O19" s="122" t="str">
        <f t="shared" si="9"/>
        <v/>
      </c>
      <c r="P19" s="127" t="str">
        <f t="shared" si="10"/>
        <v/>
      </c>
      <c r="Q19" s="128"/>
      <c r="R19" s="125"/>
      <c r="S19" s="125"/>
      <c r="T19" s="125"/>
      <c r="U19" s="125"/>
      <c r="V19" s="122" t="str">
        <f t="shared" si="11"/>
        <v/>
      </c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2" t="str">
        <f t="shared" si="12"/>
        <v/>
      </c>
      <c r="AH19" s="165" t="e">
        <f>[2]PLAN_2!O20-[2]PLAN_2!W20-Q19-R19-S19-T19-U19+AU19-([1]NN!L22*0.15)</f>
        <v>#VALUE!</v>
      </c>
      <c r="AI19" s="165">
        <f>[2]PLAN_2!P20-[2]PLAN_2!X20</f>
        <v>0</v>
      </c>
      <c r="AJ19" s="165">
        <f>[2]PLAN_2!Q20-[2]PLAN_2!Y20</f>
        <v>0</v>
      </c>
      <c r="AK19" s="166">
        <f>IF([2]PLAN_1!L20="konieczne",3500,IF([2]PLAN_1!L20="potrzebne",2500,IF([2]PLAN_1!L20="wskazane",1500,0)))</f>
        <v>0</v>
      </c>
      <c r="AL19" s="2">
        <v>56.639999999999993</v>
      </c>
      <c r="AM19" s="2">
        <v>-56.100000000000009</v>
      </c>
      <c r="AN19" s="2">
        <v>-164.8</v>
      </c>
      <c r="AO19" s="159">
        <f>[2]PLAN_2!L20</f>
        <v>0</v>
      </c>
      <c r="AP19" s="159">
        <f>[2]PLAN_2!M20</f>
        <v>0</v>
      </c>
      <c r="AQ19" s="159">
        <f>[2]PLAN_2!N20</f>
        <v>0</v>
      </c>
      <c r="AR19" s="159">
        <f>IF([2]PLAN_2!L20-DANE!AO19&lt;0,0,[2]PLAN_2!L20-DANE!AO19)</f>
        <v>0</v>
      </c>
      <c r="AS19" s="159">
        <f>IF([2]PLAN_2!M20-DANE!AP19&lt;0,0,[2]PLAN_2!M20-DANE!AP19)</f>
        <v>0</v>
      </c>
      <c r="AT19" s="159">
        <f>IF([2]PLAN_2!N20-DANE!AQ19&lt;0,0,[2]PLAN_2!N20-DANE!AQ19)</f>
        <v>0</v>
      </c>
      <c r="AU19" s="125"/>
      <c r="AV19" s="164" t="str">
        <f t="shared" si="1"/>
        <v/>
      </c>
      <c r="AW19" s="127" t="str">
        <f t="shared" si="13"/>
        <v/>
      </c>
      <c r="AX19" s="133" t="str">
        <f>IF(A19="","",IF(D19="","",INDEX([1]POBRANIE_!$B$6:$F$89,MATCH(D19,[1]POBRANIE_!$A$6:$A$89,0),5)))</f>
        <v/>
      </c>
      <c r="AY19" s="134" t="str">
        <f t="shared" si="33"/>
        <v/>
      </c>
      <c r="AZ19" s="134" t="str">
        <f t="shared" si="14"/>
        <v/>
      </c>
      <c r="BA19" s="135" t="str">
        <f t="shared" si="15"/>
        <v xml:space="preserve"> </v>
      </c>
      <c r="BB19" s="136" t="str">
        <f t="shared" si="16"/>
        <v xml:space="preserve"> </v>
      </c>
      <c r="BD19" s="160" t="str">
        <f t="shared" si="17"/>
        <v/>
      </c>
      <c r="BE19" s="143" t="str">
        <f t="shared" si="2"/>
        <v/>
      </c>
      <c r="BF19" s="143" t="str">
        <f t="shared" si="2"/>
        <v/>
      </c>
      <c r="BG19" s="161" t="str">
        <f t="shared" si="2"/>
        <v/>
      </c>
      <c r="BH19" s="140"/>
      <c r="BI19" s="140"/>
      <c r="BJ19" s="141"/>
      <c r="BK19" s="142" t="str">
        <f t="shared" si="18"/>
        <v/>
      </c>
      <c r="BL19" s="143"/>
      <c r="BM19" s="162" t="str">
        <f t="shared" si="19"/>
        <v/>
      </c>
      <c r="BN19" s="140"/>
      <c r="BO19" s="145" t="str">
        <f t="shared" si="37"/>
        <v/>
      </c>
      <c r="BP19" s="140"/>
      <c r="BQ19" s="140"/>
      <c r="BR19" s="163" t="str">
        <f t="shared" si="20"/>
        <v/>
      </c>
      <c r="BS19" s="163" t="str">
        <f t="shared" si="21"/>
        <v/>
      </c>
      <c r="BT19" s="147" t="str">
        <f t="shared" si="22"/>
        <v/>
      </c>
      <c r="BU19" s="151"/>
      <c r="BV19" s="148" t="str">
        <f t="shared" si="34"/>
        <v/>
      </c>
      <c r="BW19" s="149" t="str">
        <f t="shared" si="23"/>
        <v/>
      </c>
      <c r="BX19" s="150"/>
      <c r="BY19" s="151" t="str">
        <f t="shared" si="24"/>
        <v/>
      </c>
      <c r="BZ19" s="152"/>
      <c r="CA19" s="145" t="str">
        <f t="shared" si="36"/>
        <v/>
      </c>
      <c r="CB19" s="150"/>
      <c r="CC19" s="151" t="str">
        <f t="shared" si="25"/>
        <v/>
      </c>
      <c r="CD19" s="152"/>
      <c r="CE19" s="145" t="str">
        <f t="shared" si="5"/>
        <v/>
      </c>
      <c r="CF19" s="153" t="str">
        <f t="shared" si="26"/>
        <v/>
      </c>
      <c r="CG19" s="153" t="str">
        <f t="shared" si="27"/>
        <v/>
      </c>
      <c r="CH19" s="154" t="str">
        <f t="shared" si="28"/>
        <v/>
      </c>
      <c r="CI19" s="153" t="str">
        <f t="shared" si="29"/>
        <v/>
      </c>
      <c r="CJ19" s="153" t="str">
        <f t="shared" si="30"/>
        <v/>
      </c>
      <c r="CK19" s="153" t="str">
        <f t="shared" si="31"/>
        <v/>
      </c>
      <c r="CL19" s="155"/>
      <c r="CM19" s="124"/>
      <c r="CN19" s="253">
        <f t="shared" si="35"/>
        <v>0</v>
      </c>
    </row>
    <row r="20" spans="1:92" ht="30" customHeight="1" thickBot="1" x14ac:dyDescent="0.35">
      <c r="A20" s="120" t="str">
        <f t="shared" si="32"/>
        <v/>
      </c>
      <c r="B20" s="121"/>
      <c r="C20" s="121"/>
      <c r="D20" s="121"/>
      <c r="E20" s="122" t="str">
        <f>IF('[1]UPR BILANS N'!N21="","",'[1]UPR BILANS N'!N21)</f>
        <v/>
      </c>
      <c r="F20" s="123"/>
      <c r="G20" s="124"/>
      <c r="H20" s="121"/>
      <c r="I20" s="125"/>
      <c r="J20" s="164" t="str">
        <f t="shared" si="6"/>
        <v/>
      </c>
      <c r="K20" s="164" t="str">
        <f t="shared" si="7"/>
        <v/>
      </c>
      <c r="L20" s="125"/>
      <c r="M20" s="125"/>
      <c r="N20" s="122" t="str">
        <f t="shared" si="8"/>
        <v/>
      </c>
      <c r="O20" s="122" t="str">
        <f t="shared" si="9"/>
        <v/>
      </c>
      <c r="P20" s="127" t="str">
        <f t="shared" si="10"/>
        <v/>
      </c>
      <c r="Q20" s="128"/>
      <c r="R20" s="125"/>
      <c r="S20" s="125"/>
      <c r="T20" s="125"/>
      <c r="U20" s="125"/>
      <c r="V20" s="122" t="str">
        <f t="shared" si="11"/>
        <v/>
      </c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2" t="str">
        <f t="shared" si="12"/>
        <v/>
      </c>
      <c r="AH20" s="165" t="e">
        <f>[2]PLAN_2!O21-[2]PLAN_2!W21-Q20-R20-S20-T20-U20+AU20-([1]NN!L23*0.15)</f>
        <v>#VALUE!</v>
      </c>
      <c r="AI20" s="165">
        <f>[2]PLAN_2!P21-[2]PLAN_2!X21</f>
        <v>0</v>
      </c>
      <c r="AJ20" s="165">
        <f>[2]PLAN_2!Q21-[2]PLAN_2!Y21</f>
        <v>0</v>
      </c>
      <c r="AK20" s="166">
        <f>IF([2]PLAN_1!L21="konieczne",3500,IF([2]PLAN_1!L21="potrzebne",2500,IF([2]PLAN_1!L21="wskazane",1500,0)))</f>
        <v>0</v>
      </c>
      <c r="AL20" s="2">
        <v>56.639999999999993</v>
      </c>
      <c r="AM20" s="2">
        <v>-56.100000000000009</v>
      </c>
      <c r="AN20" s="2">
        <v>-164.8</v>
      </c>
      <c r="AO20" s="159">
        <f>[2]PLAN_2!L21</f>
        <v>0</v>
      </c>
      <c r="AP20" s="159">
        <f>[2]PLAN_2!M21</f>
        <v>0</v>
      </c>
      <c r="AQ20" s="159">
        <f>[2]PLAN_2!N21</f>
        <v>0</v>
      </c>
      <c r="AR20" s="159">
        <f>IF([2]PLAN_2!L21-DANE!AO20&lt;0,0,[2]PLAN_2!L21-DANE!AO20)</f>
        <v>0</v>
      </c>
      <c r="AS20" s="159">
        <f>IF([2]PLAN_2!M21-DANE!AP20&lt;0,0,[2]PLAN_2!M21-DANE!AP20)</f>
        <v>0</v>
      </c>
      <c r="AT20" s="159">
        <f>IF([2]PLAN_2!N21-DANE!AQ20&lt;0,0,[2]PLAN_2!N21-DANE!AQ20)</f>
        <v>0</v>
      </c>
      <c r="AU20" s="125"/>
      <c r="AV20" s="164" t="str">
        <f t="shared" si="1"/>
        <v/>
      </c>
      <c r="AW20" s="127" t="str">
        <f t="shared" si="13"/>
        <v/>
      </c>
      <c r="AX20" s="133" t="str">
        <f>IF(A20="","",IF(D20="","",INDEX([1]POBRANIE_!$B$6:$F$89,MATCH(D20,[1]POBRANIE_!$A$6:$A$89,0),5)))</f>
        <v/>
      </c>
      <c r="AY20" s="134" t="str">
        <f t="shared" si="33"/>
        <v/>
      </c>
      <c r="AZ20" s="134" t="str">
        <f t="shared" si="14"/>
        <v/>
      </c>
      <c r="BA20" s="135" t="str">
        <f t="shared" si="15"/>
        <v xml:space="preserve"> </v>
      </c>
      <c r="BB20" s="136" t="str">
        <f t="shared" si="16"/>
        <v xml:space="preserve"> </v>
      </c>
      <c r="BD20" s="160" t="str">
        <f t="shared" si="17"/>
        <v/>
      </c>
      <c r="BE20" s="143" t="str">
        <f t="shared" si="2"/>
        <v/>
      </c>
      <c r="BF20" s="143" t="str">
        <f t="shared" si="2"/>
        <v/>
      </c>
      <c r="BG20" s="161" t="str">
        <f t="shared" si="2"/>
        <v/>
      </c>
      <c r="BH20" s="140"/>
      <c r="BI20" s="140"/>
      <c r="BJ20" s="141"/>
      <c r="BK20" s="142" t="str">
        <f t="shared" si="18"/>
        <v/>
      </c>
      <c r="BL20" s="143"/>
      <c r="BM20" s="162" t="str">
        <f t="shared" si="19"/>
        <v/>
      </c>
      <c r="BN20" s="140"/>
      <c r="BO20" s="145" t="str">
        <f t="shared" si="37"/>
        <v/>
      </c>
      <c r="BP20" s="140"/>
      <c r="BQ20" s="140"/>
      <c r="BR20" s="163" t="str">
        <f t="shared" si="20"/>
        <v/>
      </c>
      <c r="BS20" s="163" t="str">
        <f t="shared" si="21"/>
        <v/>
      </c>
      <c r="BT20" s="147" t="str">
        <f t="shared" si="22"/>
        <v/>
      </c>
      <c r="BU20" s="151"/>
      <c r="BV20" s="148" t="str">
        <f t="shared" si="34"/>
        <v/>
      </c>
      <c r="BW20" s="149" t="str">
        <f t="shared" si="23"/>
        <v/>
      </c>
      <c r="BX20" s="150"/>
      <c r="BY20" s="151" t="str">
        <f t="shared" si="24"/>
        <v/>
      </c>
      <c r="BZ20" s="152"/>
      <c r="CA20" s="145" t="str">
        <f t="shared" si="36"/>
        <v/>
      </c>
      <c r="CB20" s="150"/>
      <c r="CC20" s="151" t="str">
        <f t="shared" si="25"/>
        <v/>
      </c>
      <c r="CD20" s="152"/>
      <c r="CE20" s="145" t="str">
        <f t="shared" si="5"/>
        <v/>
      </c>
      <c r="CF20" s="153" t="str">
        <f t="shared" si="26"/>
        <v/>
      </c>
      <c r="CG20" s="153" t="str">
        <f t="shared" si="27"/>
        <v/>
      </c>
      <c r="CH20" s="154" t="str">
        <f t="shared" si="28"/>
        <v/>
      </c>
      <c r="CI20" s="153" t="str">
        <f t="shared" si="29"/>
        <v/>
      </c>
      <c r="CJ20" s="153" t="str">
        <f t="shared" si="30"/>
        <v/>
      </c>
      <c r="CK20" s="153" t="str">
        <f t="shared" si="31"/>
        <v/>
      </c>
      <c r="CL20" s="155"/>
      <c r="CM20" s="124"/>
      <c r="CN20" s="253">
        <f t="shared" si="35"/>
        <v>0</v>
      </c>
    </row>
    <row r="21" spans="1:92" ht="30" customHeight="1" thickBot="1" x14ac:dyDescent="0.35">
      <c r="A21" s="120" t="str">
        <f t="shared" si="32"/>
        <v/>
      </c>
      <c r="B21" s="121"/>
      <c r="C21" s="121"/>
      <c r="D21" s="121"/>
      <c r="E21" s="122" t="str">
        <f>IF('[1]UPR BILANS N'!N22="","",'[1]UPR BILANS N'!N22)</f>
        <v/>
      </c>
      <c r="F21" s="123"/>
      <c r="G21" s="124"/>
      <c r="H21" s="121"/>
      <c r="I21" s="125"/>
      <c r="J21" s="164" t="str">
        <f t="shared" si="6"/>
        <v/>
      </c>
      <c r="K21" s="164" t="str">
        <f t="shared" si="7"/>
        <v/>
      </c>
      <c r="L21" s="125"/>
      <c r="M21" s="125"/>
      <c r="N21" s="122" t="str">
        <f t="shared" si="8"/>
        <v/>
      </c>
      <c r="O21" s="122" t="str">
        <f t="shared" si="9"/>
        <v/>
      </c>
      <c r="P21" s="127" t="str">
        <f t="shared" si="10"/>
        <v/>
      </c>
      <c r="Q21" s="128"/>
      <c r="R21" s="125"/>
      <c r="S21" s="125"/>
      <c r="T21" s="125"/>
      <c r="U21" s="125"/>
      <c r="V21" s="122" t="str">
        <f t="shared" si="11"/>
        <v/>
      </c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2" t="str">
        <f t="shared" si="12"/>
        <v/>
      </c>
      <c r="AH21" s="165" t="e">
        <f>[2]PLAN_2!O22-[2]PLAN_2!W22-Q21-R21-S21-T21-U21+AU21-([1]NN!L24*0.15)</f>
        <v>#VALUE!</v>
      </c>
      <c r="AI21" s="165">
        <f>[2]PLAN_2!P22-[2]PLAN_2!X22</f>
        <v>0</v>
      </c>
      <c r="AJ21" s="165">
        <f>[2]PLAN_2!Q22-[2]PLAN_2!Y22</f>
        <v>0</v>
      </c>
      <c r="AK21" s="166">
        <f>IF([2]PLAN_1!L22="konieczne",3500,IF([2]PLAN_1!L22="potrzebne",2500,IF([2]PLAN_1!L22="wskazane",1500,0)))</f>
        <v>0</v>
      </c>
      <c r="AL21" s="2">
        <v>56.639999999999993</v>
      </c>
      <c r="AM21" s="2">
        <v>-38.600000000000009</v>
      </c>
      <c r="AN21" s="2">
        <v>-124.80000000000001</v>
      </c>
      <c r="AO21" s="159">
        <f>[2]PLAN_2!L22</f>
        <v>0</v>
      </c>
      <c r="AP21" s="159">
        <f>[2]PLAN_2!M22</f>
        <v>0</v>
      </c>
      <c r="AQ21" s="159">
        <f>[2]PLAN_2!N22</f>
        <v>0</v>
      </c>
      <c r="AR21" s="159">
        <f>IF([2]PLAN_2!L22-DANE!AO21&lt;0,0,[2]PLAN_2!L22-DANE!AO21)</f>
        <v>0</v>
      </c>
      <c r="AS21" s="159">
        <f>IF([2]PLAN_2!M22-DANE!AP21&lt;0,0,[2]PLAN_2!M22-DANE!AP21)</f>
        <v>0</v>
      </c>
      <c r="AT21" s="159">
        <f>IF([2]PLAN_2!N22-DANE!AQ21&lt;0,0,[2]PLAN_2!N22-DANE!AQ21)</f>
        <v>0</v>
      </c>
      <c r="AU21" s="125"/>
      <c r="AV21" s="164" t="str">
        <f t="shared" si="1"/>
        <v/>
      </c>
      <c r="AW21" s="127" t="str">
        <f t="shared" si="13"/>
        <v/>
      </c>
      <c r="AX21" s="133" t="str">
        <f>IF(A21="","",IF(D21="","",INDEX([1]POBRANIE_!$B$6:$F$89,MATCH(D21,[1]POBRANIE_!$A$6:$A$89,0),5)))</f>
        <v/>
      </c>
      <c r="AY21" s="134" t="str">
        <f t="shared" si="33"/>
        <v/>
      </c>
      <c r="AZ21" s="134" t="str">
        <f t="shared" si="14"/>
        <v/>
      </c>
      <c r="BA21" s="135" t="str">
        <f t="shared" si="15"/>
        <v xml:space="preserve"> </v>
      </c>
      <c r="BB21" s="136" t="str">
        <f t="shared" si="16"/>
        <v xml:space="preserve"> </v>
      </c>
      <c r="BD21" s="160" t="str">
        <f t="shared" si="17"/>
        <v/>
      </c>
      <c r="BE21" s="143" t="str">
        <f t="shared" si="2"/>
        <v/>
      </c>
      <c r="BF21" s="143" t="str">
        <f t="shared" si="2"/>
        <v/>
      </c>
      <c r="BG21" s="161" t="str">
        <f t="shared" si="2"/>
        <v/>
      </c>
      <c r="BH21" s="140"/>
      <c r="BI21" s="140"/>
      <c r="BJ21" s="141"/>
      <c r="BK21" s="142" t="str">
        <f t="shared" si="18"/>
        <v/>
      </c>
      <c r="BL21" s="143"/>
      <c r="BM21" s="162" t="str">
        <f t="shared" si="19"/>
        <v/>
      </c>
      <c r="BN21" s="140"/>
      <c r="BO21" s="145" t="str">
        <f t="shared" si="37"/>
        <v/>
      </c>
      <c r="BP21" s="140"/>
      <c r="BQ21" s="140"/>
      <c r="BR21" s="163" t="str">
        <f t="shared" si="20"/>
        <v/>
      </c>
      <c r="BS21" s="163" t="str">
        <f t="shared" si="21"/>
        <v/>
      </c>
      <c r="BT21" s="147" t="str">
        <f t="shared" si="22"/>
        <v/>
      </c>
      <c r="BU21" s="151"/>
      <c r="BV21" s="148" t="str">
        <f t="shared" si="34"/>
        <v/>
      </c>
      <c r="BW21" s="149" t="str">
        <f t="shared" si="23"/>
        <v/>
      </c>
      <c r="BX21" s="150"/>
      <c r="BY21" s="151" t="str">
        <f t="shared" si="24"/>
        <v/>
      </c>
      <c r="BZ21" s="152"/>
      <c r="CA21" s="145" t="str">
        <f t="shared" si="36"/>
        <v/>
      </c>
      <c r="CB21" s="150"/>
      <c r="CC21" s="151" t="str">
        <f t="shared" si="25"/>
        <v/>
      </c>
      <c r="CD21" s="152"/>
      <c r="CE21" s="145" t="str">
        <f t="shared" si="5"/>
        <v/>
      </c>
      <c r="CF21" s="153" t="str">
        <f t="shared" si="26"/>
        <v/>
      </c>
      <c r="CG21" s="153" t="str">
        <f t="shared" si="27"/>
        <v/>
      </c>
      <c r="CH21" s="154" t="str">
        <f t="shared" si="28"/>
        <v/>
      </c>
      <c r="CI21" s="153" t="str">
        <f t="shared" si="29"/>
        <v/>
      </c>
      <c r="CJ21" s="153" t="str">
        <f t="shared" si="30"/>
        <v/>
      </c>
      <c r="CK21" s="153" t="str">
        <f t="shared" si="31"/>
        <v/>
      </c>
      <c r="CL21" s="155"/>
      <c r="CM21" s="124"/>
      <c r="CN21" s="253">
        <f t="shared" si="35"/>
        <v>0</v>
      </c>
    </row>
    <row r="22" spans="1:92" ht="30" customHeight="1" thickBot="1" x14ac:dyDescent="0.35">
      <c r="A22" s="120" t="str">
        <f t="shared" si="32"/>
        <v/>
      </c>
      <c r="B22" s="121"/>
      <c r="C22" s="121"/>
      <c r="D22" s="121"/>
      <c r="E22" s="122" t="str">
        <f>IF('[1]UPR BILANS N'!N23="","",'[1]UPR BILANS N'!N23)</f>
        <v/>
      </c>
      <c r="F22" s="123"/>
      <c r="G22" s="124"/>
      <c r="H22" s="121"/>
      <c r="I22" s="125"/>
      <c r="J22" s="164" t="str">
        <f t="shared" si="6"/>
        <v/>
      </c>
      <c r="K22" s="164" t="str">
        <f t="shared" si="7"/>
        <v/>
      </c>
      <c r="L22" s="125"/>
      <c r="M22" s="125"/>
      <c r="N22" s="122" t="str">
        <f t="shared" si="8"/>
        <v/>
      </c>
      <c r="O22" s="122" t="str">
        <f t="shared" si="9"/>
        <v/>
      </c>
      <c r="P22" s="127" t="str">
        <f t="shared" si="10"/>
        <v/>
      </c>
      <c r="Q22" s="128"/>
      <c r="R22" s="125"/>
      <c r="S22" s="125"/>
      <c r="T22" s="125"/>
      <c r="U22" s="125"/>
      <c r="V22" s="122" t="str">
        <f t="shared" si="11"/>
        <v/>
      </c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2" t="str">
        <f t="shared" si="12"/>
        <v/>
      </c>
      <c r="AH22" s="165" t="e">
        <f>[2]PLAN_2!O23-[2]PLAN_2!W23-Q22-R22-S22-T22-U22+AU22-([1]NN!L25*0.15)</f>
        <v>#VALUE!</v>
      </c>
      <c r="AI22" s="165">
        <f>[2]PLAN_2!P23-[2]PLAN_2!X23</f>
        <v>0</v>
      </c>
      <c r="AJ22" s="165">
        <f>[2]PLAN_2!Q23-[2]PLAN_2!Y23</f>
        <v>0</v>
      </c>
      <c r="AK22" s="166">
        <f>IF([2]PLAN_1!L23="konieczne",3500,IF([2]PLAN_1!L23="potrzebne",2500,IF([2]PLAN_1!L23="wskazane",1500,0)))</f>
        <v>0</v>
      </c>
      <c r="AL22" s="2">
        <v>56.639999999999993</v>
      </c>
      <c r="AM22" s="2">
        <v>-38.600000000000009</v>
      </c>
      <c r="AN22" s="2">
        <v>-104.80000000000001</v>
      </c>
      <c r="AO22" s="159">
        <f>[2]PLAN_2!L23</f>
        <v>0</v>
      </c>
      <c r="AP22" s="159">
        <f>[2]PLAN_2!M23</f>
        <v>0</v>
      </c>
      <c r="AQ22" s="159">
        <f>[2]PLAN_2!N23</f>
        <v>0</v>
      </c>
      <c r="AR22" s="159">
        <f>IF([2]PLAN_2!L23-DANE!AO22&lt;0,0,[2]PLAN_2!L23-DANE!AO22)</f>
        <v>0</v>
      </c>
      <c r="AS22" s="159">
        <f>IF([2]PLAN_2!M23-DANE!AP22&lt;0,0,[2]PLAN_2!M23-DANE!AP22)</f>
        <v>0</v>
      </c>
      <c r="AT22" s="159">
        <f>IF([2]PLAN_2!N23-DANE!AQ22&lt;0,0,[2]PLAN_2!N23-DANE!AQ22)</f>
        <v>0</v>
      </c>
      <c r="AU22" s="125"/>
      <c r="AV22" s="164" t="str">
        <f t="shared" si="1"/>
        <v/>
      </c>
      <c r="AW22" s="127" t="str">
        <f t="shared" si="13"/>
        <v/>
      </c>
      <c r="AX22" s="133" t="str">
        <f>IF(A22="","",IF(D22="","",INDEX([1]POBRANIE_!$B$6:$F$89,MATCH(D22,[1]POBRANIE_!$A$6:$A$89,0),5)))</f>
        <v/>
      </c>
      <c r="AY22" s="134" t="str">
        <f t="shared" si="33"/>
        <v/>
      </c>
      <c r="AZ22" s="134" t="str">
        <f t="shared" si="14"/>
        <v/>
      </c>
      <c r="BA22" s="135" t="str">
        <f t="shared" si="15"/>
        <v xml:space="preserve"> </v>
      </c>
      <c r="BB22" s="136" t="str">
        <f t="shared" si="16"/>
        <v xml:space="preserve"> </v>
      </c>
      <c r="BD22" s="160" t="str">
        <f t="shared" si="17"/>
        <v/>
      </c>
      <c r="BE22" s="143" t="str">
        <f t="shared" si="2"/>
        <v/>
      </c>
      <c r="BF22" s="143" t="str">
        <f t="shared" si="2"/>
        <v/>
      </c>
      <c r="BG22" s="161" t="str">
        <f t="shared" si="2"/>
        <v/>
      </c>
      <c r="BH22" s="140"/>
      <c r="BI22" s="140"/>
      <c r="BJ22" s="141"/>
      <c r="BK22" s="142" t="str">
        <f t="shared" si="18"/>
        <v/>
      </c>
      <c r="BL22" s="143"/>
      <c r="BM22" s="162" t="str">
        <f t="shared" si="19"/>
        <v/>
      </c>
      <c r="BN22" s="140"/>
      <c r="BO22" s="145" t="str">
        <f t="shared" si="37"/>
        <v/>
      </c>
      <c r="BP22" s="140"/>
      <c r="BQ22" s="140"/>
      <c r="BR22" s="163" t="str">
        <f t="shared" si="20"/>
        <v/>
      </c>
      <c r="BS22" s="163" t="str">
        <f t="shared" si="21"/>
        <v/>
      </c>
      <c r="BT22" s="147" t="str">
        <f t="shared" si="22"/>
        <v/>
      </c>
      <c r="BU22" s="151"/>
      <c r="BV22" s="148" t="str">
        <f t="shared" si="34"/>
        <v/>
      </c>
      <c r="BW22" s="149" t="str">
        <f t="shared" si="23"/>
        <v/>
      </c>
      <c r="BX22" s="150"/>
      <c r="BY22" s="151" t="str">
        <f t="shared" si="24"/>
        <v/>
      </c>
      <c r="BZ22" s="152"/>
      <c r="CA22" s="145" t="str">
        <f t="shared" si="36"/>
        <v/>
      </c>
      <c r="CB22" s="150"/>
      <c r="CC22" s="151" t="str">
        <f t="shared" si="25"/>
        <v/>
      </c>
      <c r="CD22" s="152"/>
      <c r="CE22" s="145" t="str">
        <f t="shared" si="5"/>
        <v/>
      </c>
      <c r="CF22" s="153" t="str">
        <f t="shared" si="26"/>
        <v/>
      </c>
      <c r="CG22" s="153" t="str">
        <f t="shared" si="27"/>
        <v/>
      </c>
      <c r="CH22" s="154" t="str">
        <f t="shared" si="28"/>
        <v/>
      </c>
      <c r="CI22" s="153" t="str">
        <f t="shared" si="29"/>
        <v/>
      </c>
      <c r="CJ22" s="153" t="str">
        <f t="shared" si="30"/>
        <v/>
      </c>
      <c r="CK22" s="153" t="str">
        <f t="shared" si="31"/>
        <v/>
      </c>
      <c r="CL22" s="155"/>
      <c r="CM22" s="124"/>
      <c r="CN22" s="253">
        <f t="shared" si="35"/>
        <v>0</v>
      </c>
    </row>
    <row r="23" spans="1:92" ht="30" customHeight="1" thickBot="1" x14ac:dyDescent="0.35">
      <c r="A23" s="120" t="str">
        <f t="shared" si="32"/>
        <v/>
      </c>
      <c r="B23" s="121"/>
      <c r="C23" s="121"/>
      <c r="D23" s="121"/>
      <c r="E23" s="122" t="str">
        <f>IF('[1]UPR BILANS N'!N24="","",'[1]UPR BILANS N'!N24)</f>
        <v/>
      </c>
      <c r="F23" s="123"/>
      <c r="G23" s="124"/>
      <c r="H23" s="121"/>
      <c r="I23" s="125"/>
      <c r="J23" s="164" t="str">
        <f t="shared" si="6"/>
        <v/>
      </c>
      <c r="K23" s="164" t="str">
        <f t="shared" si="7"/>
        <v/>
      </c>
      <c r="L23" s="125"/>
      <c r="M23" s="125"/>
      <c r="N23" s="122" t="str">
        <f t="shared" si="8"/>
        <v/>
      </c>
      <c r="O23" s="122" t="str">
        <f t="shared" si="9"/>
        <v/>
      </c>
      <c r="P23" s="127" t="str">
        <f t="shared" si="10"/>
        <v/>
      </c>
      <c r="Q23" s="128"/>
      <c r="R23" s="125"/>
      <c r="S23" s="125"/>
      <c r="T23" s="125"/>
      <c r="U23" s="125"/>
      <c r="V23" s="122" t="str">
        <f t="shared" si="11"/>
        <v/>
      </c>
      <c r="W23" s="125"/>
      <c r="X23" s="125"/>
      <c r="Y23" s="125"/>
      <c r="Z23" s="125"/>
      <c r="AA23" s="125"/>
      <c r="AB23" s="125"/>
      <c r="AC23" s="125"/>
      <c r="AD23" s="125"/>
      <c r="AE23" s="125"/>
      <c r="AF23" s="125"/>
      <c r="AG23" s="122" t="str">
        <f t="shared" si="12"/>
        <v/>
      </c>
      <c r="AH23" s="165" t="e">
        <f>[2]PLAN_2!O24-[2]PLAN_2!W24-Q23-R23-S23-T23-U23+AU23-([1]NN!L26*0.15)</f>
        <v>#VALUE!</v>
      </c>
      <c r="AI23" s="165">
        <f>[2]PLAN_2!P24-[2]PLAN_2!X24</f>
        <v>0</v>
      </c>
      <c r="AJ23" s="165">
        <f>[2]PLAN_2!Q24-[2]PLAN_2!Y24</f>
        <v>0</v>
      </c>
      <c r="AK23" s="166">
        <f>IF([2]PLAN_1!L24="konieczne",3500,IF([2]PLAN_1!L24="potrzebne",2500,IF([2]PLAN_1!L24="wskazane",1500,0)))</f>
        <v>0</v>
      </c>
      <c r="AL23" s="2">
        <v>-63.360000000000007</v>
      </c>
      <c r="AM23" s="2">
        <v>-73.600000000000009</v>
      </c>
      <c r="AN23" s="2">
        <v>-164.8</v>
      </c>
      <c r="AO23" s="159">
        <f>[2]PLAN_2!L164</f>
        <v>0</v>
      </c>
      <c r="AP23" s="159">
        <f>[2]PLAN_2!M164</f>
        <v>0</v>
      </c>
      <c r="AQ23" s="159">
        <f>[2]PLAN_2!N164</f>
        <v>0</v>
      </c>
      <c r="AR23" s="159">
        <f>IF([2]PLAN_2!L164-DANE!AO23&lt;0,0,[2]PLAN_2!L164-DANE!AO23)</f>
        <v>0</v>
      </c>
      <c r="AS23" s="159">
        <f>IF([2]PLAN_2!M164-DANE!AP23&lt;0,0,[2]PLAN_2!M164-DANE!AP23)</f>
        <v>0</v>
      </c>
      <c r="AT23" s="159">
        <f>IF([2]PLAN_2!N164-DANE!AQ23&lt;0,0,[2]PLAN_2!N164-DANE!AQ23)</f>
        <v>0</v>
      </c>
      <c r="AU23" s="125"/>
      <c r="AV23" s="164" t="str">
        <f t="shared" si="1"/>
        <v/>
      </c>
      <c r="AW23" s="127" t="str">
        <f t="shared" si="13"/>
        <v/>
      </c>
      <c r="AX23" s="133" t="str">
        <f>IF(A23="","",IF(D23="","",INDEX([1]POBRANIE_!$B$6:$F$89,MATCH(D23,[1]POBRANIE_!$A$6:$A$89,0),5)))</f>
        <v/>
      </c>
      <c r="AY23" s="134" t="str">
        <f t="shared" si="33"/>
        <v/>
      </c>
      <c r="AZ23" s="134" t="str">
        <f t="shared" si="14"/>
        <v/>
      </c>
      <c r="BA23" s="135" t="str">
        <f t="shared" si="15"/>
        <v xml:space="preserve"> </v>
      </c>
      <c r="BB23" s="136" t="str">
        <f t="shared" si="16"/>
        <v xml:space="preserve"> </v>
      </c>
      <c r="BD23" s="160" t="str">
        <f t="shared" si="17"/>
        <v/>
      </c>
      <c r="BE23" s="143" t="str">
        <f t="shared" si="2"/>
        <v/>
      </c>
      <c r="BF23" s="143" t="str">
        <f t="shared" si="2"/>
        <v/>
      </c>
      <c r="BG23" s="161" t="str">
        <f t="shared" si="2"/>
        <v/>
      </c>
      <c r="BH23" s="140"/>
      <c r="BI23" s="140"/>
      <c r="BJ23" s="141"/>
      <c r="BK23" s="142" t="str">
        <f t="shared" si="18"/>
        <v/>
      </c>
      <c r="BL23" s="143"/>
      <c r="BM23" s="162" t="str">
        <f t="shared" si="19"/>
        <v/>
      </c>
      <c r="BN23" s="140"/>
      <c r="BO23" s="145" t="str">
        <f t="shared" si="37"/>
        <v/>
      </c>
      <c r="BP23" s="140"/>
      <c r="BQ23" s="140"/>
      <c r="BR23" s="163" t="str">
        <f t="shared" si="20"/>
        <v/>
      </c>
      <c r="BS23" s="163" t="str">
        <f t="shared" si="21"/>
        <v/>
      </c>
      <c r="BT23" s="147" t="str">
        <f t="shared" si="22"/>
        <v/>
      </c>
      <c r="BU23" s="151"/>
      <c r="BV23" s="148" t="str">
        <f t="shared" si="34"/>
        <v/>
      </c>
      <c r="BW23" s="149" t="str">
        <f t="shared" si="23"/>
        <v/>
      </c>
      <c r="BX23" s="150"/>
      <c r="BY23" s="151" t="str">
        <f t="shared" si="24"/>
        <v/>
      </c>
      <c r="BZ23" s="152"/>
      <c r="CA23" s="145" t="str">
        <f t="shared" si="36"/>
        <v/>
      </c>
      <c r="CB23" s="150"/>
      <c r="CC23" s="151" t="str">
        <f t="shared" si="25"/>
        <v/>
      </c>
      <c r="CD23" s="152"/>
      <c r="CE23" s="145" t="str">
        <f t="shared" si="5"/>
        <v/>
      </c>
      <c r="CF23" s="153" t="str">
        <f t="shared" si="26"/>
        <v/>
      </c>
      <c r="CG23" s="153" t="str">
        <f t="shared" si="27"/>
        <v/>
      </c>
      <c r="CH23" s="154" t="str">
        <f t="shared" si="28"/>
        <v/>
      </c>
      <c r="CI23" s="153" t="str">
        <f t="shared" si="29"/>
        <v/>
      </c>
      <c r="CJ23" s="153" t="str">
        <f t="shared" si="30"/>
        <v/>
      </c>
      <c r="CK23" s="153" t="str">
        <f t="shared" si="31"/>
        <v/>
      </c>
      <c r="CL23" s="155"/>
      <c r="CM23" s="124"/>
      <c r="CN23" s="253">
        <f t="shared" si="35"/>
        <v>0</v>
      </c>
    </row>
    <row r="24" spans="1:92" ht="30" customHeight="1" thickBot="1" x14ac:dyDescent="0.35">
      <c r="A24" s="120" t="str">
        <f t="shared" si="32"/>
        <v/>
      </c>
      <c r="B24" s="121"/>
      <c r="C24" s="121"/>
      <c r="D24" s="121"/>
      <c r="E24" s="122" t="str">
        <f>IF('[1]UPR BILANS N'!N25="","",'[1]UPR BILANS N'!N25)</f>
        <v/>
      </c>
      <c r="F24" s="123"/>
      <c r="G24" s="124"/>
      <c r="H24" s="121"/>
      <c r="I24" s="125"/>
      <c r="J24" s="164" t="str">
        <f t="shared" si="6"/>
        <v/>
      </c>
      <c r="K24" s="164" t="str">
        <f t="shared" si="7"/>
        <v/>
      </c>
      <c r="L24" s="125"/>
      <c r="M24" s="125"/>
      <c r="N24" s="122" t="str">
        <f t="shared" si="8"/>
        <v/>
      </c>
      <c r="O24" s="122" t="str">
        <f t="shared" si="9"/>
        <v/>
      </c>
      <c r="P24" s="127" t="str">
        <f t="shared" si="10"/>
        <v/>
      </c>
      <c r="Q24" s="128"/>
      <c r="R24" s="125"/>
      <c r="S24" s="125"/>
      <c r="T24" s="125"/>
      <c r="U24" s="125"/>
      <c r="V24" s="122" t="str">
        <f t="shared" si="11"/>
        <v/>
      </c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2" t="str">
        <f t="shared" si="12"/>
        <v/>
      </c>
      <c r="AH24" s="165" t="e">
        <f>[2]PLAN_2!O25-[2]PLAN_2!W25-Q24-R24-S24-T24-U24+AU24-([1]NN!L27*0.15)</f>
        <v>#VALUE!</v>
      </c>
      <c r="AI24" s="165">
        <f>[2]PLAN_2!P25-[2]PLAN_2!X25</f>
        <v>0</v>
      </c>
      <c r="AJ24" s="165">
        <f>[2]PLAN_2!Q25-[2]PLAN_2!Y25</f>
        <v>0</v>
      </c>
      <c r="AK24" s="166">
        <f>IF([2]PLAN_1!L25="konieczne",3500,IF([2]PLAN_1!L25="potrzebne",2500,IF([2]PLAN_1!L25="wskazane",1500,0)))</f>
        <v>0</v>
      </c>
      <c r="AO24" s="167"/>
      <c r="AP24" s="167"/>
      <c r="AQ24" s="167"/>
      <c r="AR24" s="167"/>
      <c r="AS24" s="167"/>
      <c r="AT24" s="167"/>
      <c r="AU24" s="125"/>
      <c r="AV24" s="164" t="str">
        <f t="shared" si="1"/>
        <v/>
      </c>
      <c r="AW24" s="127" t="str">
        <f t="shared" si="13"/>
        <v/>
      </c>
      <c r="AX24" s="133" t="str">
        <f>IF(A24="","",IF(D24="","",INDEX([1]POBRANIE_!$B$6:$F$89,MATCH(D24,[1]POBRANIE_!$A$6:$A$89,0),5)))</f>
        <v/>
      </c>
      <c r="AY24" s="134" t="str">
        <f t="shared" si="33"/>
        <v/>
      </c>
      <c r="AZ24" s="134" t="str">
        <f t="shared" si="14"/>
        <v/>
      </c>
      <c r="BA24" s="135" t="str">
        <f t="shared" si="15"/>
        <v xml:space="preserve"> </v>
      </c>
      <c r="BB24" s="136" t="str">
        <f t="shared" si="16"/>
        <v xml:space="preserve"> </v>
      </c>
      <c r="BD24" s="160" t="str">
        <f t="shared" si="17"/>
        <v/>
      </c>
      <c r="BE24" s="143" t="str">
        <f t="shared" si="2"/>
        <v/>
      </c>
      <c r="BF24" s="143" t="str">
        <f t="shared" si="2"/>
        <v/>
      </c>
      <c r="BG24" s="161" t="str">
        <f t="shared" si="2"/>
        <v/>
      </c>
      <c r="BH24" s="140"/>
      <c r="BI24" s="140"/>
      <c r="BJ24" s="141"/>
      <c r="BK24" s="142" t="str">
        <f t="shared" si="18"/>
        <v/>
      </c>
      <c r="BL24" s="143"/>
      <c r="BM24" s="162" t="str">
        <f t="shared" si="19"/>
        <v/>
      </c>
      <c r="BN24" s="140"/>
      <c r="BO24" s="145" t="str">
        <f t="shared" si="37"/>
        <v/>
      </c>
      <c r="BP24" s="140"/>
      <c r="BQ24" s="140"/>
      <c r="BR24" s="163" t="str">
        <f t="shared" si="20"/>
        <v/>
      </c>
      <c r="BS24" s="163" t="str">
        <f t="shared" si="21"/>
        <v/>
      </c>
      <c r="BT24" s="147" t="str">
        <f t="shared" si="22"/>
        <v/>
      </c>
      <c r="BU24" s="151"/>
      <c r="BV24" s="148" t="str">
        <f t="shared" si="34"/>
        <v/>
      </c>
      <c r="BW24" s="149" t="str">
        <f t="shared" si="23"/>
        <v/>
      </c>
      <c r="BX24" s="150"/>
      <c r="BY24" s="151" t="str">
        <f t="shared" si="24"/>
        <v/>
      </c>
      <c r="BZ24" s="152"/>
      <c r="CA24" s="145" t="str">
        <f t="shared" si="36"/>
        <v/>
      </c>
      <c r="CB24" s="150"/>
      <c r="CC24" s="151" t="str">
        <f t="shared" si="25"/>
        <v/>
      </c>
      <c r="CD24" s="152"/>
      <c r="CE24" s="145" t="str">
        <f t="shared" si="5"/>
        <v/>
      </c>
      <c r="CF24" s="153" t="str">
        <f t="shared" si="26"/>
        <v/>
      </c>
      <c r="CG24" s="153" t="str">
        <f t="shared" si="27"/>
        <v/>
      </c>
      <c r="CH24" s="154" t="str">
        <f t="shared" si="28"/>
        <v/>
      </c>
      <c r="CI24" s="153" t="str">
        <f t="shared" si="29"/>
        <v/>
      </c>
      <c r="CJ24" s="153" t="str">
        <f t="shared" si="30"/>
        <v/>
      </c>
      <c r="CK24" s="153" t="str">
        <f t="shared" si="31"/>
        <v/>
      </c>
      <c r="CL24" s="155"/>
      <c r="CM24" s="124"/>
      <c r="CN24" s="253">
        <f t="shared" si="35"/>
        <v>0</v>
      </c>
    </row>
    <row r="25" spans="1:92" ht="30" customHeight="1" thickBot="1" x14ac:dyDescent="0.35">
      <c r="A25" s="120" t="str">
        <f t="shared" si="32"/>
        <v/>
      </c>
      <c r="B25" s="121"/>
      <c r="C25" s="121"/>
      <c r="D25" s="121"/>
      <c r="E25" s="122" t="str">
        <f>IF('[1]UPR BILANS N'!N26="","",'[1]UPR BILANS N'!N26)</f>
        <v/>
      </c>
      <c r="F25" s="123"/>
      <c r="G25" s="124"/>
      <c r="H25" s="121"/>
      <c r="I25" s="125"/>
      <c r="J25" s="164" t="str">
        <f t="shared" si="6"/>
        <v/>
      </c>
      <c r="K25" s="164" t="str">
        <f t="shared" si="7"/>
        <v/>
      </c>
      <c r="L25" s="125"/>
      <c r="M25" s="125"/>
      <c r="N25" s="122" t="str">
        <f t="shared" si="8"/>
        <v/>
      </c>
      <c r="O25" s="122" t="str">
        <f t="shared" si="9"/>
        <v/>
      </c>
      <c r="P25" s="127" t="str">
        <f t="shared" si="10"/>
        <v/>
      </c>
      <c r="Q25" s="128"/>
      <c r="R25" s="125"/>
      <c r="S25" s="125"/>
      <c r="T25" s="125"/>
      <c r="U25" s="125"/>
      <c r="V25" s="122" t="str">
        <f t="shared" si="11"/>
        <v/>
      </c>
      <c r="W25" s="125"/>
      <c r="X25" s="125"/>
      <c r="Y25" s="125"/>
      <c r="Z25" s="125"/>
      <c r="AA25" s="125"/>
      <c r="AB25" s="125"/>
      <c r="AC25" s="125"/>
      <c r="AD25" s="125"/>
      <c r="AE25" s="125"/>
      <c r="AF25" s="125"/>
      <c r="AG25" s="122" t="str">
        <f t="shared" si="12"/>
        <v/>
      </c>
      <c r="AH25" s="165" t="e">
        <f>[2]PLAN_2!O26-[2]PLAN_2!W26-Q25-R25-S25-T25-U25+AU25-([1]NN!L28*0.15)</f>
        <v>#VALUE!</v>
      </c>
      <c r="AI25" s="165">
        <f>[2]PLAN_2!P26-[2]PLAN_2!X26</f>
        <v>0</v>
      </c>
      <c r="AJ25" s="165">
        <f>[2]PLAN_2!Q26-[2]PLAN_2!Y26</f>
        <v>0</v>
      </c>
      <c r="AK25" s="166">
        <f>IF([2]PLAN_1!L26="konieczne",3500,IF([2]PLAN_1!L26="potrzebne",2500,IF([2]PLAN_1!L26="wskazane",1500,0)))</f>
        <v>0</v>
      </c>
      <c r="AO25" s="167"/>
      <c r="AP25" s="167"/>
      <c r="AQ25" s="167"/>
      <c r="AR25" s="167"/>
      <c r="AS25" s="167"/>
      <c r="AT25" s="167"/>
      <c r="AU25" s="125"/>
      <c r="AV25" s="164" t="str">
        <f t="shared" si="1"/>
        <v/>
      </c>
      <c r="AW25" s="127" t="str">
        <f t="shared" si="13"/>
        <v/>
      </c>
      <c r="AX25" s="133" t="str">
        <f>IF(A25="","",IF(D25="","",INDEX([1]POBRANIE_!$B$6:$F$89,MATCH(D25,[1]POBRANIE_!$A$6:$A$89,0),5)))</f>
        <v/>
      </c>
      <c r="AY25" s="134" t="str">
        <f t="shared" si="33"/>
        <v/>
      </c>
      <c r="AZ25" s="134" t="str">
        <f t="shared" si="14"/>
        <v/>
      </c>
      <c r="BA25" s="135" t="str">
        <f t="shared" si="15"/>
        <v xml:space="preserve"> </v>
      </c>
      <c r="BB25" s="136" t="str">
        <f t="shared" si="16"/>
        <v xml:space="preserve"> </v>
      </c>
      <c r="BD25" s="160" t="str">
        <f t="shared" si="17"/>
        <v/>
      </c>
      <c r="BE25" s="143" t="str">
        <f t="shared" si="2"/>
        <v/>
      </c>
      <c r="BF25" s="143" t="str">
        <f t="shared" si="2"/>
        <v/>
      </c>
      <c r="BG25" s="161" t="str">
        <f t="shared" si="2"/>
        <v/>
      </c>
      <c r="BH25" s="140"/>
      <c r="BI25" s="140"/>
      <c r="BJ25" s="141"/>
      <c r="BK25" s="142" t="str">
        <f t="shared" si="18"/>
        <v/>
      </c>
      <c r="BL25" s="143"/>
      <c r="BM25" s="162" t="str">
        <f t="shared" si="19"/>
        <v/>
      </c>
      <c r="BN25" s="140"/>
      <c r="BO25" s="145" t="str">
        <f t="shared" si="37"/>
        <v/>
      </c>
      <c r="BP25" s="140"/>
      <c r="BQ25" s="140"/>
      <c r="BR25" s="163" t="str">
        <f t="shared" si="20"/>
        <v/>
      </c>
      <c r="BS25" s="163" t="str">
        <f t="shared" si="21"/>
        <v/>
      </c>
      <c r="BT25" s="147" t="str">
        <f t="shared" si="22"/>
        <v/>
      </c>
      <c r="BU25" s="151"/>
      <c r="BV25" s="148" t="str">
        <f t="shared" si="34"/>
        <v/>
      </c>
      <c r="BW25" s="149" t="str">
        <f t="shared" si="23"/>
        <v/>
      </c>
      <c r="BX25" s="150"/>
      <c r="BY25" s="151" t="str">
        <f t="shared" si="24"/>
        <v/>
      </c>
      <c r="BZ25" s="152"/>
      <c r="CA25" s="145" t="str">
        <f t="shared" si="36"/>
        <v/>
      </c>
      <c r="CB25" s="150"/>
      <c r="CC25" s="151" t="str">
        <f t="shared" si="25"/>
        <v/>
      </c>
      <c r="CD25" s="152"/>
      <c r="CE25" s="145" t="str">
        <f t="shared" si="5"/>
        <v/>
      </c>
      <c r="CF25" s="153" t="str">
        <f t="shared" si="26"/>
        <v/>
      </c>
      <c r="CG25" s="153" t="str">
        <f t="shared" si="27"/>
        <v/>
      </c>
      <c r="CH25" s="154" t="str">
        <f t="shared" si="28"/>
        <v/>
      </c>
      <c r="CI25" s="153" t="str">
        <f t="shared" si="29"/>
        <v/>
      </c>
      <c r="CJ25" s="153" t="str">
        <f t="shared" si="30"/>
        <v/>
      </c>
      <c r="CK25" s="153" t="str">
        <f t="shared" si="31"/>
        <v/>
      </c>
      <c r="CL25" s="155"/>
      <c r="CM25" s="124"/>
      <c r="CN25" s="253">
        <f t="shared" si="35"/>
        <v>0</v>
      </c>
    </row>
    <row r="26" spans="1:92" ht="30" customHeight="1" thickBot="1" x14ac:dyDescent="0.35">
      <c r="A26" s="120" t="str">
        <f t="shared" si="32"/>
        <v/>
      </c>
      <c r="B26" s="121"/>
      <c r="C26" s="121"/>
      <c r="D26" s="121"/>
      <c r="E26" s="122" t="str">
        <f>IF('[1]UPR BILANS N'!N27="","",'[1]UPR BILANS N'!N27)</f>
        <v/>
      </c>
      <c r="F26" s="123"/>
      <c r="G26" s="124"/>
      <c r="H26" s="121"/>
      <c r="I26" s="125"/>
      <c r="J26" s="164" t="str">
        <f t="shared" si="6"/>
        <v/>
      </c>
      <c r="K26" s="164" t="str">
        <f t="shared" si="7"/>
        <v/>
      </c>
      <c r="L26" s="125"/>
      <c r="M26" s="125"/>
      <c r="N26" s="122" t="str">
        <f t="shared" si="8"/>
        <v/>
      </c>
      <c r="O26" s="122" t="str">
        <f t="shared" si="9"/>
        <v/>
      </c>
      <c r="P26" s="127" t="str">
        <f t="shared" si="10"/>
        <v/>
      </c>
      <c r="Q26" s="128"/>
      <c r="R26" s="125"/>
      <c r="S26" s="125"/>
      <c r="T26" s="125"/>
      <c r="U26" s="125"/>
      <c r="V26" s="122" t="str">
        <f t="shared" si="11"/>
        <v/>
      </c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2" t="str">
        <f t="shared" si="12"/>
        <v/>
      </c>
      <c r="AH26" s="165" t="e">
        <f>[2]PLAN_2!O27-[2]PLAN_2!W27-Q26-R26-S26-T26-U26+AU26-([1]NN!L29*0.15)</f>
        <v>#VALUE!</v>
      </c>
      <c r="AI26" s="165">
        <f>[2]PLAN_2!P27-[2]PLAN_2!X27</f>
        <v>0</v>
      </c>
      <c r="AJ26" s="165">
        <f>[2]PLAN_2!Q27-[2]PLAN_2!Y27</f>
        <v>0</v>
      </c>
      <c r="AK26" s="166">
        <f>IF([2]PLAN_1!L27="konieczne",3500,IF([2]PLAN_1!L27="potrzebne",2500,IF([2]PLAN_1!L27="wskazane",1500,0)))</f>
        <v>0</v>
      </c>
      <c r="AO26" s="167"/>
      <c r="AP26" s="167"/>
      <c r="AQ26" s="167"/>
      <c r="AR26" s="167"/>
      <c r="AS26" s="167"/>
      <c r="AT26" s="167"/>
      <c r="AU26" s="125"/>
      <c r="AV26" s="164" t="str">
        <f t="shared" si="1"/>
        <v/>
      </c>
      <c r="AW26" s="127" t="str">
        <f t="shared" si="13"/>
        <v/>
      </c>
      <c r="AX26" s="133" t="str">
        <f>IF(A26="","",IF(D26="","",INDEX([1]POBRANIE_!$B$6:$F$89,MATCH(D26,[1]POBRANIE_!$A$6:$A$89,0),5)))</f>
        <v/>
      </c>
      <c r="AY26" s="134" t="str">
        <f t="shared" si="33"/>
        <v/>
      </c>
      <c r="AZ26" s="134" t="str">
        <f t="shared" si="14"/>
        <v/>
      </c>
      <c r="BA26" s="135" t="str">
        <f t="shared" si="15"/>
        <v xml:space="preserve"> </v>
      </c>
      <c r="BB26" s="136" t="str">
        <f t="shared" si="16"/>
        <v xml:space="preserve"> </v>
      </c>
      <c r="BD26" s="160" t="str">
        <f t="shared" si="17"/>
        <v/>
      </c>
      <c r="BE26" s="143" t="str">
        <f t="shared" si="2"/>
        <v/>
      </c>
      <c r="BF26" s="143" t="str">
        <f t="shared" si="2"/>
        <v/>
      </c>
      <c r="BG26" s="161" t="str">
        <f t="shared" si="2"/>
        <v/>
      </c>
      <c r="BH26" s="140"/>
      <c r="BI26" s="140"/>
      <c r="BJ26" s="141"/>
      <c r="BK26" s="142" t="str">
        <f t="shared" si="18"/>
        <v/>
      </c>
      <c r="BL26" s="143"/>
      <c r="BM26" s="162" t="str">
        <f t="shared" si="19"/>
        <v/>
      </c>
      <c r="BN26" s="140"/>
      <c r="BO26" s="145" t="str">
        <f t="shared" si="37"/>
        <v/>
      </c>
      <c r="BP26" s="140"/>
      <c r="BQ26" s="140"/>
      <c r="BR26" s="163" t="str">
        <f t="shared" si="20"/>
        <v/>
      </c>
      <c r="BS26" s="163" t="str">
        <f t="shared" si="21"/>
        <v/>
      </c>
      <c r="BT26" s="147" t="str">
        <f t="shared" si="22"/>
        <v/>
      </c>
      <c r="BU26" s="151"/>
      <c r="BV26" s="148" t="str">
        <f t="shared" si="34"/>
        <v/>
      </c>
      <c r="BW26" s="149" t="str">
        <f t="shared" si="23"/>
        <v/>
      </c>
      <c r="BX26" s="150"/>
      <c r="BY26" s="151" t="str">
        <f t="shared" si="24"/>
        <v/>
      </c>
      <c r="BZ26" s="152"/>
      <c r="CA26" s="145" t="str">
        <f t="shared" si="36"/>
        <v/>
      </c>
      <c r="CB26" s="150"/>
      <c r="CC26" s="151" t="str">
        <f t="shared" si="25"/>
        <v/>
      </c>
      <c r="CD26" s="152"/>
      <c r="CE26" s="145" t="str">
        <f t="shared" si="5"/>
        <v/>
      </c>
      <c r="CF26" s="153" t="str">
        <f t="shared" si="26"/>
        <v/>
      </c>
      <c r="CG26" s="153" t="str">
        <f t="shared" si="27"/>
        <v/>
      </c>
      <c r="CH26" s="154" t="str">
        <f t="shared" si="28"/>
        <v/>
      </c>
      <c r="CI26" s="153" t="str">
        <f t="shared" si="29"/>
        <v/>
      </c>
      <c r="CJ26" s="153" t="str">
        <f t="shared" si="30"/>
        <v/>
      </c>
      <c r="CK26" s="153" t="str">
        <f t="shared" si="31"/>
        <v/>
      </c>
      <c r="CL26" s="155"/>
      <c r="CM26" s="124"/>
      <c r="CN26" s="253">
        <f t="shared" si="35"/>
        <v>0</v>
      </c>
    </row>
    <row r="27" spans="1:92" ht="30" customHeight="1" thickBot="1" x14ac:dyDescent="0.35">
      <c r="A27" s="120" t="str">
        <f t="shared" si="32"/>
        <v/>
      </c>
      <c r="B27" s="121"/>
      <c r="C27" s="121"/>
      <c r="D27" s="121"/>
      <c r="E27" s="122" t="str">
        <f>IF('[1]UPR BILANS N'!N28="","",'[1]UPR BILANS N'!N28)</f>
        <v/>
      </c>
      <c r="F27" s="123"/>
      <c r="G27" s="124"/>
      <c r="H27" s="121"/>
      <c r="I27" s="125"/>
      <c r="J27" s="164" t="str">
        <f t="shared" si="6"/>
        <v/>
      </c>
      <c r="K27" s="164" t="str">
        <f t="shared" si="7"/>
        <v/>
      </c>
      <c r="L27" s="125"/>
      <c r="M27" s="125"/>
      <c r="N27" s="122" t="str">
        <f t="shared" si="8"/>
        <v/>
      </c>
      <c r="O27" s="122" t="str">
        <f t="shared" si="9"/>
        <v/>
      </c>
      <c r="P27" s="127" t="str">
        <f t="shared" si="10"/>
        <v/>
      </c>
      <c r="Q27" s="128"/>
      <c r="R27" s="125"/>
      <c r="S27" s="125"/>
      <c r="T27" s="125"/>
      <c r="U27" s="125"/>
      <c r="V27" s="122" t="str">
        <f t="shared" si="11"/>
        <v/>
      </c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2" t="str">
        <f t="shared" si="12"/>
        <v/>
      </c>
      <c r="AH27" s="165" t="e">
        <f>[2]PLAN_2!O28-[2]PLAN_2!W28-Q27-R27-S27-T27-U27+AU27-([1]NN!L30*0.15)</f>
        <v>#VALUE!</v>
      </c>
      <c r="AI27" s="165">
        <f>[2]PLAN_2!P28-[2]PLAN_2!X28</f>
        <v>0</v>
      </c>
      <c r="AJ27" s="165">
        <f>[2]PLAN_2!Q28-[2]PLAN_2!Y28</f>
        <v>0</v>
      </c>
      <c r="AK27" s="166">
        <f>IF([2]PLAN_1!L28="konieczne",3500,IF([2]PLAN_1!L28="potrzebne",2500,IF([2]PLAN_1!L28="wskazane",1500,0)))</f>
        <v>0</v>
      </c>
      <c r="AO27" s="167"/>
      <c r="AP27" s="167"/>
      <c r="AQ27" s="167"/>
      <c r="AR27" s="167"/>
      <c r="AS27" s="167"/>
      <c r="AT27" s="167"/>
      <c r="AU27" s="125"/>
      <c r="AV27" s="164" t="str">
        <f t="shared" si="1"/>
        <v/>
      </c>
      <c r="AW27" s="127" t="str">
        <f t="shared" si="13"/>
        <v/>
      </c>
      <c r="AX27" s="133" t="str">
        <f>IF(A27="","",IF(D27="","",INDEX([1]POBRANIE_!$B$6:$F$89,MATCH(D27,[1]POBRANIE_!$A$6:$A$89,0),5)))</f>
        <v/>
      </c>
      <c r="AY27" s="134" t="str">
        <f t="shared" si="33"/>
        <v/>
      </c>
      <c r="AZ27" s="134" t="str">
        <f t="shared" si="14"/>
        <v/>
      </c>
      <c r="BA27" s="135" t="str">
        <f t="shared" si="15"/>
        <v xml:space="preserve"> </v>
      </c>
      <c r="BB27" s="136" t="str">
        <f t="shared" si="16"/>
        <v xml:space="preserve"> </v>
      </c>
      <c r="BD27" s="160" t="str">
        <f t="shared" si="17"/>
        <v/>
      </c>
      <c r="BE27" s="143" t="str">
        <f t="shared" si="2"/>
        <v/>
      </c>
      <c r="BF27" s="143" t="str">
        <f t="shared" si="2"/>
        <v/>
      </c>
      <c r="BG27" s="161" t="str">
        <f t="shared" si="2"/>
        <v/>
      </c>
      <c r="BH27" s="140"/>
      <c r="BI27" s="140"/>
      <c r="BJ27" s="141"/>
      <c r="BK27" s="142" t="str">
        <f t="shared" si="18"/>
        <v/>
      </c>
      <c r="BL27" s="143"/>
      <c r="BM27" s="162" t="str">
        <f t="shared" si="19"/>
        <v/>
      </c>
      <c r="BN27" s="140"/>
      <c r="BO27" s="145" t="str">
        <f t="shared" si="37"/>
        <v/>
      </c>
      <c r="BP27" s="140"/>
      <c r="BQ27" s="140"/>
      <c r="BR27" s="163" t="str">
        <f t="shared" si="20"/>
        <v/>
      </c>
      <c r="BS27" s="163" t="str">
        <f t="shared" si="21"/>
        <v/>
      </c>
      <c r="BT27" s="147" t="str">
        <f t="shared" si="22"/>
        <v/>
      </c>
      <c r="BU27" s="151"/>
      <c r="BV27" s="148" t="str">
        <f t="shared" si="34"/>
        <v/>
      </c>
      <c r="BW27" s="149" t="str">
        <f t="shared" si="23"/>
        <v/>
      </c>
      <c r="BX27" s="150"/>
      <c r="BY27" s="151" t="str">
        <f t="shared" si="24"/>
        <v/>
      </c>
      <c r="BZ27" s="152"/>
      <c r="CA27" s="145" t="str">
        <f t="shared" si="36"/>
        <v/>
      </c>
      <c r="CB27" s="150"/>
      <c r="CC27" s="151" t="str">
        <f t="shared" si="25"/>
        <v/>
      </c>
      <c r="CD27" s="152"/>
      <c r="CE27" s="145" t="str">
        <f t="shared" si="5"/>
        <v/>
      </c>
      <c r="CF27" s="153" t="str">
        <f t="shared" si="26"/>
        <v/>
      </c>
      <c r="CG27" s="153" t="str">
        <f t="shared" si="27"/>
        <v/>
      </c>
      <c r="CH27" s="154" t="str">
        <f t="shared" si="28"/>
        <v/>
      </c>
      <c r="CI27" s="153" t="str">
        <f t="shared" si="29"/>
        <v/>
      </c>
      <c r="CJ27" s="153" t="str">
        <f t="shared" si="30"/>
        <v/>
      </c>
      <c r="CK27" s="153" t="str">
        <f t="shared" si="31"/>
        <v/>
      </c>
      <c r="CL27" s="155"/>
      <c r="CM27" s="124"/>
      <c r="CN27" s="253">
        <f t="shared" si="35"/>
        <v>0</v>
      </c>
    </row>
    <row r="28" spans="1:92" ht="30" customHeight="1" thickBot="1" x14ac:dyDescent="0.35">
      <c r="A28" s="120" t="str">
        <f t="shared" si="32"/>
        <v/>
      </c>
      <c r="B28" s="121"/>
      <c r="C28" s="121"/>
      <c r="D28" s="121"/>
      <c r="E28" s="122" t="str">
        <f>IF('[1]UPR BILANS N'!N29="","",'[1]UPR BILANS N'!N29)</f>
        <v/>
      </c>
      <c r="F28" s="123"/>
      <c r="G28" s="124"/>
      <c r="H28" s="121"/>
      <c r="I28" s="125"/>
      <c r="J28" s="164" t="str">
        <f t="shared" si="6"/>
        <v/>
      </c>
      <c r="K28" s="164" t="str">
        <f t="shared" si="7"/>
        <v/>
      </c>
      <c r="L28" s="125"/>
      <c r="M28" s="125"/>
      <c r="N28" s="122" t="str">
        <f t="shared" si="8"/>
        <v/>
      </c>
      <c r="O28" s="122" t="str">
        <f t="shared" si="9"/>
        <v/>
      </c>
      <c r="P28" s="127" t="str">
        <f t="shared" si="10"/>
        <v/>
      </c>
      <c r="Q28" s="128"/>
      <c r="R28" s="125"/>
      <c r="S28" s="125"/>
      <c r="T28" s="125"/>
      <c r="U28" s="125"/>
      <c r="V28" s="122" t="str">
        <f t="shared" si="11"/>
        <v/>
      </c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2" t="str">
        <f t="shared" si="12"/>
        <v/>
      </c>
      <c r="AH28" s="165" t="e">
        <f>[2]PLAN_2!O29-[2]PLAN_2!W29-Q28-R28-S28-T28-U28+AU28-([1]NN!L31*0.15)</f>
        <v>#VALUE!</v>
      </c>
      <c r="AI28" s="165">
        <f>[2]PLAN_2!P29-[2]PLAN_2!X29</f>
        <v>0</v>
      </c>
      <c r="AJ28" s="165">
        <f>[2]PLAN_2!Q29-[2]PLAN_2!Y29</f>
        <v>0</v>
      </c>
      <c r="AK28" s="166">
        <f>IF([2]PLAN_1!L29="konieczne",3500,IF([2]PLAN_1!L29="potrzebne",2500,IF([2]PLAN_1!L29="wskazane",1500,0)))</f>
        <v>0</v>
      </c>
      <c r="AO28" s="167"/>
      <c r="AP28" s="167"/>
      <c r="AQ28" s="167"/>
      <c r="AR28" s="167"/>
      <c r="AS28" s="167"/>
      <c r="AT28" s="167"/>
      <c r="AU28" s="125"/>
      <c r="AV28" s="164" t="str">
        <f t="shared" si="1"/>
        <v/>
      </c>
      <c r="AW28" s="127" t="str">
        <f t="shared" si="13"/>
        <v/>
      </c>
      <c r="AX28" s="133" t="str">
        <f>IF(A28="","",IF(D28="","",INDEX([1]POBRANIE_!$B$6:$F$89,MATCH(D28,[1]POBRANIE_!$A$6:$A$89,0),5)))</f>
        <v/>
      </c>
      <c r="AY28" s="134" t="str">
        <f t="shared" si="33"/>
        <v/>
      </c>
      <c r="AZ28" s="134" t="str">
        <f t="shared" si="14"/>
        <v/>
      </c>
      <c r="BA28" s="135" t="str">
        <f t="shared" si="15"/>
        <v xml:space="preserve"> </v>
      </c>
      <c r="BB28" s="136" t="str">
        <f t="shared" si="16"/>
        <v xml:space="preserve"> </v>
      </c>
      <c r="BD28" s="160" t="str">
        <f t="shared" si="17"/>
        <v/>
      </c>
      <c r="BE28" s="143" t="str">
        <f t="shared" si="2"/>
        <v/>
      </c>
      <c r="BF28" s="143" t="str">
        <f t="shared" si="2"/>
        <v/>
      </c>
      <c r="BG28" s="161" t="str">
        <f t="shared" si="2"/>
        <v/>
      </c>
      <c r="BH28" s="140"/>
      <c r="BI28" s="140"/>
      <c r="BJ28" s="141"/>
      <c r="BK28" s="142" t="str">
        <f t="shared" si="18"/>
        <v/>
      </c>
      <c r="BL28" s="143"/>
      <c r="BM28" s="162" t="str">
        <f t="shared" si="19"/>
        <v/>
      </c>
      <c r="BN28" s="140"/>
      <c r="BO28" s="145" t="str">
        <f t="shared" si="37"/>
        <v/>
      </c>
      <c r="BP28" s="140"/>
      <c r="BQ28" s="140"/>
      <c r="BR28" s="163" t="str">
        <f t="shared" si="20"/>
        <v/>
      </c>
      <c r="BS28" s="163" t="str">
        <f t="shared" si="21"/>
        <v/>
      </c>
      <c r="BT28" s="147" t="str">
        <f t="shared" si="22"/>
        <v/>
      </c>
      <c r="BU28" s="151"/>
      <c r="BV28" s="148" t="str">
        <f t="shared" si="34"/>
        <v/>
      </c>
      <c r="BW28" s="149" t="str">
        <f t="shared" si="23"/>
        <v/>
      </c>
      <c r="BX28" s="150"/>
      <c r="BY28" s="151" t="str">
        <f t="shared" si="24"/>
        <v/>
      </c>
      <c r="BZ28" s="152"/>
      <c r="CA28" s="145" t="str">
        <f t="shared" si="36"/>
        <v/>
      </c>
      <c r="CB28" s="150"/>
      <c r="CC28" s="151" t="str">
        <f t="shared" si="25"/>
        <v/>
      </c>
      <c r="CD28" s="152"/>
      <c r="CE28" s="145" t="str">
        <f t="shared" si="5"/>
        <v/>
      </c>
      <c r="CF28" s="153" t="str">
        <f t="shared" si="26"/>
        <v/>
      </c>
      <c r="CG28" s="153" t="str">
        <f t="shared" si="27"/>
        <v/>
      </c>
      <c r="CH28" s="154" t="str">
        <f t="shared" si="28"/>
        <v/>
      </c>
      <c r="CI28" s="153" t="str">
        <f t="shared" si="29"/>
        <v/>
      </c>
      <c r="CJ28" s="153" t="str">
        <f t="shared" si="30"/>
        <v/>
      </c>
      <c r="CK28" s="153" t="str">
        <f t="shared" si="31"/>
        <v/>
      </c>
      <c r="CL28" s="155"/>
      <c r="CM28" s="124"/>
      <c r="CN28" s="253">
        <f t="shared" si="35"/>
        <v>0</v>
      </c>
    </row>
    <row r="29" spans="1:92" ht="30" customHeight="1" thickBot="1" x14ac:dyDescent="0.35">
      <c r="A29" s="120" t="str">
        <f t="shared" si="32"/>
        <v/>
      </c>
      <c r="B29" s="121"/>
      <c r="C29" s="121"/>
      <c r="D29" s="121"/>
      <c r="E29" s="122" t="str">
        <f>IF('[1]UPR BILANS N'!N30="","",'[1]UPR BILANS N'!N30)</f>
        <v/>
      </c>
      <c r="F29" s="123"/>
      <c r="G29" s="124"/>
      <c r="H29" s="121"/>
      <c r="I29" s="125"/>
      <c r="J29" s="164" t="str">
        <f t="shared" si="6"/>
        <v/>
      </c>
      <c r="K29" s="164" t="str">
        <f t="shared" si="7"/>
        <v/>
      </c>
      <c r="L29" s="125"/>
      <c r="M29" s="125"/>
      <c r="N29" s="122" t="str">
        <f t="shared" si="8"/>
        <v/>
      </c>
      <c r="O29" s="122" t="str">
        <f t="shared" si="9"/>
        <v/>
      </c>
      <c r="P29" s="127" t="str">
        <f t="shared" si="10"/>
        <v/>
      </c>
      <c r="Q29" s="128"/>
      <c r="R29" s="125"/>
      <c r="S29" s="125"/>
      <c r="T29" s="125"/>
      <c r="U29" s="125"/>
      <c r="V29" s="122" t="str">
        <f t="shared" si="11"/>
        <v/>
      </c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2" t="str">
        <f t="shared" si="12"/>
        <v/>
      </c>
      <c r="AH29" s="165" t="e">
        <f>[2]PLAN_2!O30-[2]PLAN_2!W30-Q29-R29-S29-T29-U29+AU29-([1]NN!L32*0.15)</f>
        <v>#VALUE!</v>
      </c>
      <c r="AI29" s="165">
        <f>[2]PLAN_2!P30-[2]PLAN_2!X30</f>
        <v>0</v>
      </c>
      <c r="AJ29" s="165">
        <f>[2]PLAN_2!Q30-[2]PLAN_2!Y30</f>
        <v>0</v>
      </c>
      <c r="AK29" s="166">
        <f>IF([2]PLAN_1!L30="konieczne",3500,IF([2]PLAN_1!L30="potrzebne",2500,IF([2]PLAN_1!L30="wskazane",1500,0)))</f>
        <v>0</v>
      </c>
      <c r="AO29" s="167"/>
      <c r="AP29" s="167"/>
      <c r="AQ29" s="167"/>
      <c r="AR29" s="167"/>
      <c r="AS29" s="167"/>
      <c r="AT29" s="167"/>
      <c r="AU29" s="125"/>
      <c r="AV29" s="164" t="str">
        <f t="shared" si="1"/>
        <v/>
      </c>
      <c r="AW29" s="127" t="str">
        <f t="shared" si="13"/>
        <v/>
      </c>
      <c r="AX29" s="133" t="str">
        <f>IF(A29="","",IF(D29="","",INDEX([1]POBRANIE_!$B$6:$F$89,MATCH(D29,[1]POBRANIE_!$A$6:$A$89,0),5)))</f>
        <v/>
      </c>
      <c r="AY29" s="134" t="str">
        <f t="shared" si="33"/>
        <v/>
      </c>
      <c r="AZ29" s="134" t="str">
        <f t="shared" si="14"/>
        <v/>
      </c>
      <c r="BA29" s="135" t="str">
        <f t="shared" si="15"/>
        <v xml:space="preserve"> </v>
      </c>
      <c r="BB29" s="136" t="str">
        <f t="shared" si="16"/>
        <v xml:space="preserve"> </v>
      </c>
      <c r="BD29" s="160" t="str">
        <f t="shared" si="17"/>
        <v/>
      </c>
      <c r="BE29" s="143" t="str">
        <f t="shared" si="2"/>
        <v/>
      </c>
      <c r="BF29" s="143" t="str">
        <f t="shared" si="2"/>
        <v/>
      </c>
      <c r="BG29" s="161" t="str">
        <f t="shared" si="2"/>
        <v/>
      </c>
      <c r="BH29" s="140"/>
      <c r="BI29" s="140"/>
      <c r="BJ29" s="141"/>
      <c r="BK29" s="142" t="str">
        <f t="shared" si="18"/>
        <v/>
      </c>
      <c r="BL29" s="143"/>
      <c r="BM29" s="162" t="str">
        <f t="shared" si="19"/>
        <v/>
      </c>
      <c r="BN29" s="140"/>
      <c r="BO29" s="145" t="str">
        <f t="shared" si="37"/>
        <v/>
      </c>
      <c r="BP29" s="140"/>
      <c r="BQ29" s="140"/>
      <c r="BR29" s="163" t="str">
        <f t="shared" si="20"/>
        <v/>
      </c>
      <c r="BS29" s="163" t="str">
        <f t="shared" si="21"/>
        <v/>
      </c>
      <c r="BT29" s="147" t="str">
        <f t="shared" si="22"/>
        <v/>
      </c>
      <c r="BU29" s="151"/>
      <c r="BV29" s="148" t="str">
        <f t="shared" si="34"/>
        <v/>
      </c>
      <c r="BW29" s="149" t="str">
        <f t="shared" si="23"/>
        <v/>
      </c>
      <c r="BX29" s="150"/>
      <c r="BY29" s="151" t="str">
        <f t="shared" si="24"/>
        <v/>
      </c>
      <c r="BZ29" s="152"/>
      <c r="CA29" s="145" t="str">
        <f t="shared" si="36"/>
        <v/>
      </c>
      <c r="CB29" s="150"/>
      <c r="CC29" s="151" t="str">
        <f t="shared" si="25"/>
        <v/>
      </c>
      <c r="CD29" s="152"/>
      <c r="CE29" s="145" t="str">
        <f t="shared" si="5"/>
        <v/>
      </c>
      <c r="CF29" s="153" t="str">
        <f t="shared" si="26"/>
        <v/>
      </c>
      <c r="CG29" s="153" t="str">
        <f t="shared" si="27"/>
        <v/>
      </c>
      <c r="CH29" s="154" t="str">
        <f t="shared" si="28"/>
        <v/>
      </c>
      <c r="CI29" s="153" t="str">
        <f t="shared" si="29"/>
        <v/>
      </c>
      <c r="CJ29" s="153" t="str">
        <f t="shared" si="30"/>
        <v/>
      </c>
      <c r="CK29" s="153" t="str">
        <f t="shared" si="31"/>
        <v/>
      </c>
      <c r="CL29" s="155"/>
      <c r="CM29" s="124"/>
      <c r="CN29" s="253">
        <f t="shared" si="35"/>
        <v>0</v>
      </c>
    </row>
    <row r="30" spans="1:92" ht="30" customHeight="1" thickBot="1" x14ac:dyDescent="0.35">
      <c r="A30" s="120" t="str">
        <f t="shared" si="32"/>
        <v/>
      </c>
      <c r="B30" s="121"/>
      <c r="C30" s="121"/>
      <c r="D30" s="121"/>
      <c r="E30" s="122" t="str">
        <f>IF('[1]UPR BILANS N'!N31="","",'[1]UPR BILANS N'!N31)</f>
        <v/>
      </c>
      <c r="F30" s="123"/>
      <c r="G30" s="124"/>
      <c r="H30" s="121"/>
      <c r="I30" s="125"/>
      <c r="J30" s="164" t="str">
        <f t="shared" si="6"/>
        <v/>
      </c>
      <c r="K30" s="164" t="str">
        <f t="shared" si="7"/>
        <v/>
      </c>
      <c r="L30" s="125"/>
      <c r="M30" s="125"/>
      <c r="N30" s="122" t="str">
        <f t="shared" si="8"/>
        <v/>
      </c>
      <c r="O30" s="122" t="str">
        <f t="shared" si="9"/>
        <v/>
      </c>
      <c r="P30" s="127" t="str">
        <f t="shared" si="10"/>
        <v/>
      </c>
      <c r="Q30" s="128"/>
      <c r="R30" s="125"/>
      <c r="S30" s="125"/>
      <c r="T30" s="125"/>
      <c r="U30" s="125"/>
      <c r="V30" s="122" t="str">
        <f t="shared" si="11"/>
        <v/>
      </c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2" t="str">
        <f t="shared" si="12"/>
        <v/>
      </c>
      <c r="AH30" s="165" t="e">
        <f>[2]PLAN_2!O31-[2]PLAN_2!W31-Q30-R30-S30-T30-U30+AU30-([1]NN!L33*0.15)</f>
        <v>#VALUE!</v>
      </c>
      <c r="AI30" s="165">
        <f>[2]PLAN_2!P31-[2]PLAN_2!X31</f>
        <v>0</v>
      </c>
      <c r="AJ30" s="165">
        <f>[2]PLAN_2!Q31-[2]PLAN_2!Y31</f>
        <v>0</v>
      </c>
      <c r="AK30" s="166">
        <f>IF([2]PLAN_1!L31="konieczne",3500,IF([2]PLAN_1!L31="potrzebne",2500,IF([2]PLAN_1!L31="wskazane",1500,0)))</f>
        <v>0</v>
      </c>
      <c r="AO30" s="167"/>
      <c r="AP30" s="167"/>
      <c r="AQ30" s="167"/>
      <c r="AR30" s="167"/>
      <c r="AS30" s="167"/>
      <c r="AT30" s="167"/>
      <c r="AU30" s="125"/>
      <c r="AV30" s="164" t="str">
        <f t="shared" si="1"/>
        <v/>
      </c>
      <c r="AW30" s="127" t="str">
        <f t="shared" si="13"/>
        <v/>
      </c>
      <c r="AX30" s="133" t="str">
        <f>IF(A30="","",IF(D30="","",INDEX([1]POBRANIE_!$B$6:$F$89,MATCH(D30,[1]POBRANIE_!$A$6:$A$89,0),5)))</f>
        <v/>
      </c>
      <c r="AY30" s="134" t="str">
        <f t="shared" si="33"/>
        <v/>
      </c>
      <c r="AZ30" s="134" t="str">
        <f t="shared" si="14"/>
        <v/>
      </c>
      <c r="BA30" s="135" t="str">
        <f t="shared" si="15"/>
        <v xml:space="preserve"> </v>
      </c>
      <c r="BB30" s="136" t="str">
        <f t="shared" si="16"/>
        <v xml:space="preserve"> </v>
      </c>
      <c r="BD30" s="160" t="str">
        <f t="shared" si="17"/>
        <v/>
      </c>
      <c r="BE30" s="143" t="str">
        <f t="shared" si="2"/>
        <v/>
      </c>
      <c r="BF30" s="143" t="str">
        <f t="shared" si="2"/>
        <v/>
      </c>
      <c r="BG30" s="161" t="str">
        <f t="shared" si="2"/>
        <v/>
      </c>
      <c r="BH30" s="140"/>
      <c r="BI30" s="140"/>
      <c r="BJ30" s="141"/>
      <c r="BK30" s="142" t="str">
        <f t="shared" si="18"/>
        <v/>
      </c>
      <c r="BL30" s="143"/>
      <c r="BM30" s="162" t="str">
        <f t="shared" si="19"/>
        <v/>
      </c>
      <c r="BN30" s="140"/>
      <c r="BO30" s="145" t="str">
        <f t="shared" si="37"/>
        <v/>
      </c>
      <c r="BP30" s="140"/>
      <c r="BQ30" s="140"/>
      <c r="BR30" s="163" t="str">
        <f t="shared" si="20"/>
        <v/>
      </c>
      <c r="BS30" s="163" t="str">
        <f t="shared" si="21"/>
        <v/>
      </c>
      <c r="BT30" s="147" t="str">
        <f t="shared" si="22"/>
        <v/>
      </c>
      <c r="BU30" s="151"/>
      <c r="BV30" s="148" t="str">
        <f t="shared" si="34"/>
        <v/>
      </c>
      <c r="BW30" s="149" t="str">
        <f t="shared" si="23"/>
        <v/>
      </c>
      <c r="BX30" s="150"/>
      <c r="BY30" s="151" t="str">
        <f t="shared" si="24"/>
        <v/>
      </c>
      <c r="BZ30" s="152"/>
      <c r="CA30" s="145" t="str">
        <f t="shared" si="36"/>
        <v/>
      </c>
      <c r="CB30" s="150"/>
      <c r="CC30" s="151" t="str">
        <f t="shared" si="25"/>
        <v/>
      </c>
      <c r="CD30" s="152"/>
      <c r="CE30" s="145" t="str">
        <f t="shared" si="5"/>
        <v/>
      </c>
      <c r="CF30" s="153" t="str">
        <f t="shared" si="26"/>
        <v/>
      </c>
      <c r="CG30" s="153" t="str">
        <f t="shared" si="27"/>
        <v/>
      </c>
      <c r="CH30" s="154" t="str">
        <f t="shared" si="28"/>
        <v/>
      </c>
      <c r="CI30" s="153" t="str">
        <f t="shared" si="29"/>
        <v/>
      </c>
      <c r="CJ30" s="153" t="str">
        <f t="shared" si="30"/>
        <v/>
      </c>
      <c r="CK30" s="153" t="str">
        <f t="shared" si="31"/>
        <v/>
      </c>
      <c r="CL30" s="155"/>
      <c r="CM30" s="124"/>
      <c r="CN30" s="253">
        <f t="shared" si="35"/>
        <v>0</v>
      </c>
    </row>
    <row r="31" spans="1:92" ht="30" customHeight="1" thickBot="1" x14ac:dyDescent="0.35">
      <c r="A31" s="120" t="str">
        <f t="shared" si="32"/>
        <v/>
      </c>
      <c r="B31" s="121"/>
      <c r="C31" s="121"/>
      <c r="D31" s="121"/>
      <c r="E31" s="122" t="str">
        <f>IF('[1]UPR BILANS N'!N32="","",'[1]UPR BILANS N'!N32)</f>
        <v/>
      </c>
      <c r="F31" s="123"/>
      <c r="G31" s="124"/>
      <c r="H31" s="121"/>
      <c r="I31" s="125"/>
      <c r="J31" s="164" t="str">
        <f t="shared" si="6"/>
        <v/>
      </c>
      <c r="K31" s="164" t="str">
        <f t="shared" si="7"/>
        <v/>
      </c>
      <c r="L31" s="125"/>
      <c r="M31" s="125"/>
      <c r="N31" s="122" t="str">
        <f t="shared" si="8"/>
        <v/>
      </c>
      <c r="O31" s="122" t="str">
        <f t="shared" si="9"/>
        <v/>
      </c>
      <c r="P31" s="127" t="str">
        <f t="shared" si="10"/>
        <v/>
      </c>
      <c r="Q31" s="128"/>
      <c r="R31" s="125"/>
      <c r="S31" s="125"/>
      <c r="T31" s="125"/>
      <c r="U31" s="125"/>
      <c r="V31" s="122" t="str">
        <f t="shared" si="11"/>
        <v/>
      </c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2" t="str">
        <f t="shared" si="12"/>
        <v/>
      </c>
      <c r="AH31" s="165" t="e">
        <f>[2]PLAN_2!O32-[2]PLAN_2!W32-Q31-R31-S31-T31-U31+AU31-([1]NN!L34*0.15)</f>
        <v>#VALUE!</v>
      </c>
      <c r="AI31" s="165">
        <f>[2]PLAN_2!P32-[2]PLAN_2!X32</f>
        <v>0</v>
      </c>
      <c r="AJ31" s="165">
        <f>[2]PLAN_2!Q32-[2]PLAN_2!Y32</f>
        <v>0</v>
      </c>
      <c r="AK31" s="166">
        <f>IF([2]PLAN_1!L32="konieczne",3500,IF([2]PLAN_1!L32="potrzebne",2500,IF([2]PLAN_1!L32="wskazane",1500,0)))</f>
        <v>0</v>
      </c>
      <c r="AO31" s="167"/>
      <c r="AP31" s="167"/>
      <c r="AQ31" s="167"/>
      <c r="AR31" s="167"/>
      <c r="AS31" s="167"/>
      <c r="AT31" s="167"/>
      <c r="AU31" s="125"/>
      <c r="AV31" s="164" t="str">
        <f t="shared" si="1"/>
        <v/>
      </c>
      <c r="AW31" s="127" t="str">
        <f t="shared" si="13"/>
        <v/>
      </c>
      <c r="AX31" s="133" t="str">
        <f>IF(A31="","",IF(D31="","",INDEX([1]POBRANIE_!$B$6:$F$89,MATCH(D31,[1]POBRANIE_!$A$6:$A$89,0),5)))</f>
        <v/>
      </c>
      <c r="AY31" s="134" t="str">
        <f t="shared" si="33"/>
        <v/>
      </c>
      <c r="AZ31" s="134" t="str">
        <f t="shared" si="14"/>
        <v/>
      </c>
      <c r="BA31" s="135" t="str">
        <f t="shared" si="15"/>
        <v xml:space="preserve"> </v>
      </c>
      <c r="BB31" s="136" t="str">
        <f t="shared" si="16"/>
        <v xml:space="preserve"> </v>
      </c>
      <c r="BD31" s="160" t="str">
        <f t="shared" si="17"/>
        <v/>
      </c>
      <c r="BE31" s="143" t="str">
        <f t="shared" si="2"/>
        <v/>
      </c>
      <c r="BF31" s="143" t="str">
        <f t="shared" si="2"/>
        <v/>
      </c>
      <c r="BG31" s="161" t="str">
        <f t="shared" si="2"/>
        <v/>
      </c>
      <c r="BH31" s="140"/>
      <c r="BI31" s="140"/>
      <c r="BJ31" s="141"/>
      <c r="BK31" s="142" t="str">
        <f t="shared" si="18"/>
        <v/>
      </c>
      <c r="BL31" s="143"/>
      <c r="BM31" s="162" t="str">
        <f t="shared" si="19"/>
        <v/>
      </c>
      <c r="BN31" s="140"/>
      <c r="BO31" s="145" t="str">
        <f t="shared" si="37"/>
        <v/>
      </c>
      <c r="BP31" s="140"/>
      <c r="BQ31" s="140"/>
      <c r="BR31" s="163" t="str">
        <f t="shared" si="20"/>
        <v/>
      </c>
      <c r="BS31" s="163" t="str">
        <f t="shared" si="21"/>
        <v/>
      </c>
      <c r="BT31" s="147" t="str">
        <f t="shared" si="22"/>
        <v/>
      </c>
      <c r="BU31" s="151"/>
      <c r="BV31" s="148" t="str">
        <f t="shared" si="34"/>
        <v/>
      </c>
      <c r="BW31" s="149" t="str">
        <f t="shared" si="23"/>
        <v/>
      </c>
      <c r="BX31" s="150"/>
      <c r="BY31" s="151" t="str">
        <f t="shared" si="24"/>
        <v/>
      </c>
      <c r="BZ31" s="152"/>
      <c r="CA31" s="145" t="str">
        <f t="shared" si="36"/>
        <v/>
      </c>
      <c r="CB31" s="150"/>
      <c r="CC31" s="151" t="str">
        <f t="shared" si="25"/>
        <v/>
      </c>
      <c r="CD31" s="152"/>
      <c r="CE31" s="145" t="str">
        <f t="shared" si="5"/>
        <v/>
      </c>
      <c r="CF31" s="153" t="str">
        <f t="shared" si="26"/>
        <v/>
      </c>
      <c r="CG31" s="153" t="str">
        <f t="shared" si="27"/>
        <v/>
      </c>
      <c r="CH31" s="154" t="str">
        <f t="shared" si="28"/>
        <v/>
      </c>
      <c r="CI31" s="153" t="str">
        <f t="shared" si="29"/>
        <v/>
      </c>
      <c r="CJ31" s="153" t="str">
        <f t="shared" si="30"/>
        <v/>
      </c>
      <c r="CK31" s="153" t="str">
        <f t="shared" si="31"/>
        <v/>
      </c>
      <c r="CL31" s="155"/>
      <c r="CM31" s="124"/>
      <c r="CN31" s="253">
        <f t="shared" si="35"/>
        <v>0</v>
      </c>
    </row>
    <row r="32" spans="1:92" ht="30" customHeight="1" thickBot="1" x14ac:dyDescent="0.35">
      <c r="A32" s="120" t="str">
        <f t="shared" si="32"/>
        <v/>
      </c>
      <c r="B32" s="121"/>
      <c r="C32" s="121"/>
      <c r="D32" s="121"/>
      <c r="E32" s="122" t="str">
        <f>IF('[1]UPR BILANS N'!N33="","",'[1]UPR BILANS N'!N33)</f>
        <v/>
      </c>
      <c r="F32" s="123"/>
      <c r="G32" s="124"/>
      <c r="H32" s="121"/>
      <c r="I32" s="125"/>
      <c r="J32" s="164" t="str">
        <f t="shared" si="6"/>
        <v/>
      </c>
      <c r="K32" s="164" t="str">
        <f t="shared" si="7"/>
        <v/>
      </c>
      <c r="L32" s="125"/>
      <c r="M32" s="125"/>
      <c r="N32" s="122" t="str">
        <f t="shared" si="8"/>
        <v/>
      </c>
      <c r="O32" s="122" t="str">
        <f t="shared" si="9"/>
        <v/>
      </c>
      <c r="P32" s="127" t="str">
        <f t="shared" si="10"/>
        <v/>
      </c>
      <c r="Q32" s="128"/>
      <c r="R32" s="125"/>
      <c r="S32" s="125"/>
      <c r="T32" s="125"/>
      <c r="U32" s="125"/>
      <c r="V32" s="122" t="str">
        <f t="shared" si="11"/>
        <v/>
      </c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2" t="str">
        <f t="shared" si="12"/>
        <v/>
      </c>
      <c r="AH32" s="165" t="e">
        <f>[2]PLAN_2!O33-[2]PLAN_2!W33-Q32-R32-S32-T32-U32+AU32-([1]NN!L35*0.15)</f>
        <v>#VALUE!</v>
      </c>
      <c r="AI32" s="165">
        <f>[2]PLAN_2!P33-[2]PLAN_2!X33</f>
        <v>0</v>
      </c>
      <c r="AJ32" s="165">
        <f>[2]PLAN_2!Q33-[2]PLAN_2!Y33</f>
        <v>0</v>
      </c>
      <c r="AK32" s="166">
        <f>IF([2]PLAN_1!L33="konieczne",3500,IF([2]PLAN_1!L33="potrzebne",2500,IF([2]PLAN_1!L33="wskazane",1500,0)))</f>
        <v>0</v>
      </c>
      <c r="AO32" s="167"/>
      <c r="AP32" s="167"/>
      <c r="AQ32" s="167"/>
      <c r="AR32" s="167"/>
      <c r="AS32" s="167"/>
      <c r="AT32" s="167"/>
      <c r="AU32" s="125"/>
      <c r="AV32" s="164" t="str">
        <f t="shared" si="1"/>
        <v/>
      </c>
      <c r="AW32" s="127" t="str">
        <f t="shared" si="13"/>
        <v/>
      </c>
      <c r="AX32" s="133" t="str">
        <f>IF(A32="","",IF(D32="","",INDEX([1]POBRANIE_!$B$6:$F$89,MATCH(D32,[1]POBRANIE_!$A$6:$A$89,0),5)))</f>
        <v/>
      </c>
      <c r="AY32" s="134" t="str">
        <f t="shared" si="33"/>
        <v/>
      </c>
      <c r="AZ32" s="134" t="str">
        <f t="shared" si="14"/>
        <v/>
      </c>
      <c r="BA32" s="135" t="str">
        <f t="shared" si="15"/>
        <v xml:space="preserve"> </v>
      </c>
      <c r="BB32" s="136" t="str">
        <f t="shared" si="16"/>
        <v xml:space="preserve"> </v>
      </c>
      <c r="BD32" s="160" t="str">
        <f t="shared" si="17"/>
        <v/>
      </c>
      <c r="BE32" s="143" t="str">
        <f t="shared" si="2"/>
        <v/>
      </c>
      <c r="BF32" s="143" t="str">
        <f t="shared" si="2"/>
        <v/>
      </c>
      <c r="BG32" s="161" t="str">
        <f t="shared" si="2"/>
        <v/>
      </c>
      <c r="BH32" s="140"/>
      <c r="BI32" s="140"/>
      <c r="BJ32" s="141"/>
      <c r="BK32" s="142" t="str">
        <f t="shared" si="18"/>
        <v/>
      </c>
      <c r="BL32" s="143"/>
      <c r="BM32" s="162" t="str">
        <f t="shared" si="19"/>
        <v/>
      </c>
      <c r="BN32" s="140"/>
      <c r="BO32" s="145" t="str">
        <f t="shared" si="37"/>
        <v/>
      </c>
      <c r="BP32" s="140"/>
      <c r="BQ32" s="140"/>
      <c r="BR32" s="163" t="str">
        <f t="shared" si="20"/>
        <v/>
      </c>
      <c r="BS32" s="163" t="str">
        <f t="shared" si="21"/>
        <v/>
      </c>
      <c r="BT32" s="147" t="str">
        <f t="shared" si="22"/>
        <v/>
      </c>
      <c r="BU32" s="151"/>
      <c r="BV32" s="148" t="str">
        <f t="shared" si="34"/>
        <v/>
      </c>
      <c r="BW32" s="149" t="str">
        <f t="shared" si="23"/>
        <v/>
      </c>
      <c r="BX32" s="150"/>
      <c r="BY32" s="151" t="str">
        <f t="shared" si="24"/>
        <v/>
      </c>
      <c r="BZ32" s="152"/>
      <c r="CA32" s="145" t="str">
        <f t="shared" si="36"/>
        <v/>
      </c>
      <c r="CB32" s="150"/>
      <c r="CC32" s="151" t="str">
        <f t="shared" si="25"/>
        <v/>
      </c>
      <c r="CD32" s="152"/>
      <c r="CE32" s="145" t="str">
        <f t="shared" si="5"/>
        <v/>
      </c>
      <c r="CF32" s="153" t="str">
        <f t="shared" si="26"/>
        <v/>
      </c>
      <c r="CG32" s="153" t="str">
        <f t="shared" si="27"/>
        <v/>
      </c>
      <c r="CH32" s="154" t="str">
        <f t="shared" si="28"/>
        <v/>
      </c>
      <c r="CI32" s="153" t="str">
        <f t="shared" si="29"/>
        <v/>
      </c>
      <c r="CJ32" s="153" t="str">
        <f t="shared" si="30"/>
        <v/>
      </c>
      <c r="CK32" s="153" t="str">
        <f t="shared" si="31"/>
        <v/>
      </c>
      <c r="CL32" s="155"/>
      <c r="CM32" s="124"/>
      <c r="CN32" s="253">
        <f t="shared" si="35"/>
        <v>0</v>
      </c>
    </row>
    <row r="33" spans="1:92" ht="30" customHeight="1" thickBot="1" x14ac:dyDescent="0.35">
      <c r="A33" s="120" t="str">
        <f t="shared" si="32"/>
        <v/>
      </c>
      <c r="B33" s="121"/>
      <c r="C33" s="121"/>
      <c r="D33" s="121"/>
      <c r="E33" s="122" t="str">
        <f>IF('[1]UPR BILANS N'!N34="","",'[1]UPR BILANS N'!N34)</f>
        <v/>
      </c>
      <c r="F33" s="123"/>
      <c r="G33" s="124"/>
      <c r="H33" s="121"/>
      <c r="I33" s="125"/>
      <c r="J33" s="164" t="str">
        <f t="shared" si="6"/>
        <v/>
      </c>
      <c r="K33" s="164" t="str">
        <f t="shared" si="7"/>
        <v/>
      </c>
      <c r="L33" s="125"/>
      <c r="M33" s="125"/>
      <c r="N33" s="122" t="str">
        <f t="shared" si="8"/>
        <v/>
      </c>
      <c r="O33" s="122" t="str">
        <f t="shared" si="9"/>
        <v/>
      </c>
      <c r="P33" s="127" t="str">
        <f t="shared" si="10"/>
        <v/>
      </c>
      <c r="Q33" s="128"/>
      <c r="R33" s="125"/>
      <c r="S33" s="125"/>
      <c r="T33" s="125"/>
      <c r="U33" s="125"/>
      <c r="V33" s="122" t="str">
        <f t="shared" si="11"/>
        <v/>
      </c>
      <c r="W33" s="125"/>
      <c r="X33" s="125"/>
      <c r="Y33" s="125"/>
      <c r="Z33" s="125"/>
      <c r="AA33" s="125"/>
      <c r="AB33" s="125"/>
      <c r="AC33" s="125"/>
      <c r="AD33" s="125"/>
      <c r="AE33" s="125"/>
      <c r="AF33" s="125"/>
      <c r="AG33" s="122" t="str">
        <f t="shared" si="12"/>
        <v/>
      </c>
      <c r="AH33" s="165" t="e">
        <f>[2]PLAN_2!O34-[2]PLAN_2!W34-Q33-R33-S33-T33-U33+AU33-([1]NN!L36*0.15)</f>
        <v>#VALUE!</v>
      </c>
      <c r="AI33" s="165">
        <f>[2]PLAN_2!P34-[2]PLAN_2!X34</f>
        <v>0</v>
      </c>
      <c r="AJ33" s="165">
        <f>[2]PLAN_2!Q34-[2]PLAN_2!Y34</f>
        <v>0</v>
      </c>
      <c r="AK33" s="166">
        <f>IF([2]PLAN_1!L34="konieczne",3500,IF([2]PLAN_1!L34="potrzebne",2500,IF([2]PLAN_1!L34="wskazane",1500,0)))</f>
        <v>0</v>
      </c>
      <c r="AO33" s="167"/>
      <c r="AP33" s="167"/>
      <c r="AQ33" s="167"/>
      <c r="AR33" s="167"/>
      <c r="AS33" s="167"/>
      <c r="AT33" s="167"/>
      <c r="AU33" s="125"/>
      <c r="AV33" s="164" t="str">
        <f t="shared" si="1"/>
        <v/>
      </c>
      <c r="AW33" s="127" t="str">
        <f t="shared" si="13"/>
        <v/>
      </c>
      <c r="AX33" s="133" t="str">
        <f>IF(A33="","",IF(D33="","",INDEX([1]POBRANIE_!$B$6:$F$89,MATCH(D33,[1]POBRANIE_!$A$6:$A$89,0),5)))</f>
        <v/>
      </c>
      <c r="AY33" s="134" t="str">
        <f t="shared" si="33"/>
        <v/>
      </c>
      <c r="AZ33" s="134" t="str">
        <f t="shared" si="14"/>
        <v/>
      </c>
      <c r="BA33" s="135" t="str">
        <f t="shared" si="15"/>
        <v xml:space="preserve"> </v>
      </c>
      <c r="BB33" s="136" t="str">
        <f t="shared" si="16"/>
        <v xml:space="preserve"> </v>
      </c>
      <c r="BD33" s="160" t="str">
        <f t="shared" si="17"/>
        <v/>
      </c>
      <c r="BE33" s="143" t="str">
        <f t="shared" si="2"/>
        <v/>
      </c>
      <c r="BF33" s="143" t="str">
        <f t="shared" si="2"/>
        <v/>
      </c>
      <c r="BG33" s="161" t="str">
        <f t="shared" si="2"/>
        <v/>
      </c>
      <c r="BH33" s="140"/>
      <c r="BI33" s="140"/>
      <c r="BJ33" s="141"/>
      <c r="BK33" s="142" t="str">
        <f t="shared" si="18"/>
        <v/>
      </c>
      <c r="BL33" s="143"/>
      <c r="BM33" s="162" t="str">
        <f t="shared" si="19"/>
        <v/>
      </c>
      <c r="BN33" s="140"/>
      <c r="BO33" s="145" t="str">
        <f t="shared" si="37"/>
        <v/>
      </c>
      <c r="BP33" s="140"/>
      <c r="BQ33" s="140"/>
      <c r="BR33" s="163" t="str">
        <f t="shared" si="20"/>
        <v/>
      </c>
      <c r="BS33" s="163" t="str">
        <f t="shared" si="21"/>
        <v/>
      </c>
      <c r="BT33" s="147" t="str">
        <f t="shared" si="22"/>
        <v/>
      </c>
      <c r="BU33" s="151"/>
      <c r="BV33" s="148" t="str">
        <f t="shared" si="34"/>
        <v/>
      </c>
      <c r="BW33" s="149" t="str">
        <f t="shared" si="23"/>
        <v/>
      </c>
      <c r="BX33" s="150"/>
      <c r="BY33" s="151" t="str">
        <f t="shared" si="24"/>
        <v/>
      </c>
      <c r="BZ33" s="152"/>
      <c r="CA33" s="145" t="str">
        <f t="shared" si="36"/>
        <v/>
      </c>
      <c r="CB33" s="150"/>
      <c r="CC33" s="151" t="str">
        <f t="shared" si="25"/>
        <v/>
      </c>
      <c r="CD33" s="152"/>
      <c r="CE33" s="145" t="str">
        <f t="shared" si="5"/>
        <v/>
      </c>
      <c r="CF33" s="153" t="str">
        <f t="shared" si="26"/>
        <v/>
      </c>
      <c r="CG33" s="153" t="str">
        <f t="shared" si="27"/>
        <v/>
      </c>
      <c r="CH33" s="154" t="str">
        <f t="shared" si="28"/>
        <v/>
      </c>
      <c r="CI33" s="153" t="str">
        <f t="shared" si="29"/>
        <v/>
      </c>
      <c r="CJ33" s="153" t="str">
        <f t="shared" si="30"/>
        <v/>
      </c>
      <c r="CK33" s="153" t="str">
        <f t="shared" si="31"/>
        <v/>
      </c>
      <c r="CL33" s="155"/>
      <c r="CM33" s="124"/>
      <c r="CN33" s="253">
        <f t="shared" si="35"/>
        <v>0</v>
      </c>
    </row>
    <row r="34" spans="1:92" ht="30" customHeight="1" thickBot="1" x14ac:dyDescent="0.35">
      <c r="A34" s="120" t="str">
        <f t="shared" si="32"/>
        <v/>
      </c>
      <c r="B34" s="121"/>
      <c r="C34" s="121"/>
      <c r="D34" s="121"/>
      <c r="E34" s="122" t="str">
        <f>IF('[1]UPR BILANS N'!N35="","",'[1]UPR BILANS N'!N35)</f>
        <v/>
      </c>
      <c r="F34" s="123"/>
      <c r="G34" s="124"/>
      <c r="H34" s="121"/>
      <c r="I34" s="125"/>
      <c r="J34" s="164" t="str">
        <f t="shared" si="6"/>
        <v/>
      </c>
      <c r="K34" s="164" t="str">
        <f t="shared" si="7"/>
        <v/>
      </c>
      <c r="L34" s="125"/>
      <c r="M34" s="125"/>
      <c r="N34" s="122" t="str">
        <f t="shared" si="8"/>
        <v/>
      </c>
      <c r="O34" s="122" t="str">
        <f t="shared" si="9"/>
        <v/>
      </c>
      <c r="P34" s="127" t="str">
        <f t="shared" si="10"/>
        <v/>
      </c>
      <c r="Q34" s="128"/>
      <c r="R34" s="125"/>
      <c r="S34" s="125"/>
      <c r="T34" s="125"/>
      <c r="U34" s="125"/>
      <c r="V34" s="122" t="str">
        <f t="shared" si="11"/>
        <v/>
      </c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2" t="str">
        <f t="shared" si="12"/>
        <v/>
      </c>
      <c r="AH34" s="165" t="e">
        <f>[2]PLAN_2!O35-[2]PLAN_2!W35-Q34-R34-S34-T34-U34+AU34-([1]NN!L37*0.15)</f>
        <v>#VALUE!</v>
      </c>
      <c r="AI34" s="165">
        <f>[2]PLAN_2!P35-[2]PLAN_2!X35</f>
        <v>0</v>
      </c>
      <c r="AJ34" s="165">
        <f>[2]PLAN_2!Q35-[2]PLAN_2!Y35</f>
        <v>0</v>
      </c>
      <c r="AK34" s="166">
        <f>IF([2]PLAN_1!L35="konieczne",3500,IF([2]PLAN_1!L35="potrzebne",2500,IF([2]PLAN_1!L35="wskazane",1500,0)))</f>
        <v>0</v>
      </c>
      <c r="AO34" s="167"/>
      <c r="AP34" s="167"/>
      <c r="AQ34" s="167"/>
      <c r="AR34" s="167"/>
      <c r="AS34" s="167"/>
      <c r="AT34" s="167"/>
      <c r="AU34" s="125"/>
      <c r="AV34" s="164" t="str">
        <f t="shared" si="1"/>
        <v/>
      </c>
      <c r="AW34" s="127" t="str">
        <f t="shared" si="13"/>
        <v/>
      </c>
      <c r="AX34" s="133" t="str">
        <f>IF(A34="","",IF(D34="","",INDEX([1]POBRANIE_!$B$6:$F$89,MATCH(D34,[1]POBRANIE_!$A$6:$A$89,0),5)))</f>
        <v/>
      </c>
      <c r="AY34" s="134" t="str">
        <f t="shared" si="33"/>
        <v/>
      </c>
      <c r="AZ34" s="134" t="str">
        <f t="shared" si="14"/>
        <v/>
      </c>
      <c r="BA34" s="135" t="str">
        <f t="shared" si="15"/>
        <v xml:space="preserve"> </v>
      </c>
      <c r="BB34" s="136" t="str">
        <f t="shared" si="16"/>
        <v xml:space="preserve"> </v>
      </c>
      <c r="BD34" s="160" t="str">
        <f t="shared" si="17"/>
        <v/>
      </c>
      <c r="BE34" s="143" t="str">
        <f t="shared" si="2"/>
        <v/>
      </c>
      <c r="BF34" s="143" t="str">
        <f t="shared" si="2"/>
        <v/>
      </c>
      <c r="BG34" s="161" t="str">
        <f t="shared" si="2"/>
        <v/>
      </c>
      <c r="BH34" s="140"/>
      <c r="BI34" s="140"/>
      <c r="BJ34" s="141"/>
      <c r="BK34" s="142" t="str">
        <f t="shared" si="18"/>
        <v/>
      </c>
      <c r="BL34" s="143"/>
      <c r="BM34" s="162" t="str">
        <f t="shared" si="19"/>
        <v/>
      </c>
      <c r="BN34" s="140"/>
      <c r="BO34" s="145" t="str">
        <f t="shared" si="37"/>
        <v/>
      </c>
      <c r="BP34" s="140"/>
      <c r="BQ34" s="140"/>
      <c r="BR34" s="163" t="str">
        <f t="shared" si="20"/>
        <v/>
      </c>
      <c r="BS34" s="163" t="str">
        <f t="shared" si="21"/>
        <v/>
      </c>
      <c r="BT34" s="147" t="str">
        <f t="shared" si="22"/>
        <v/>
      </c>
      <c r="BU34" s="151"/>
      <c r="BV34" s="148" t="str">
        <f t="shared" si="34"/>
        <v/>
      </c>
      <c r="BW34" s="149" t="str">
        <f t="shared" si="23"/>
        <v/>
      </c>
      <c r="BX34" s="150"/>
      <c r="BY34" s="151" t="str">
        <f t="shared" si="24"/>
        <v/>
      </c>
      <c r="BZ34" s="152"/>
      <c r="CA34" s="145" t="str">
        <f t="shared" si="36"/>
        <v/>
      </c>
      <c r="CB34" s="150"/>
      <c r="CC34" s="151" t="str">
        <f t="shared" si="25"/>
        <v/>
      </c>
      <c r="CD34" s="152"/>
      <c r="CE34" s="145" t="str">
        <f t="shared" si="5"/>
        <v/>
      </c>
      <c r="CF34" s="153" t="str">
        <f t="shared" si="26"/>
        <v/>
      </c>
      <c r="CG34" s="153" t="str">
        <f t="shared" si="27"/>
        <v/>
      </c>
      <c r="CH34" s="154" t="str">
        <f t="shared" si="28"/>
        <v/>
      </c>
      <c r="CI34" s="153" t="str">
        <f t="shared" si="29"/>
        <v/>
      </c>
      <c r="CJ34" s="153" t="str">
        <f t="shared" si="30"/>
        <v/>
      </c>
      <c r="CK34" s="153" t="str">
        <f t="shared" si="31"/>
        <v/>
      </c>
      <c r="CL34" s="155"/>
      <c r="CM34" s="124"/>
      <c r="CN34" s="253">
        <f t="shared" si="35"/>
        <v>0</v>
      </c>
    </row>
    <row r="35" spans="1:92" ht="30" customHeight="1" thickBot="1" x14ac:dyDescent="0.35">
      <c r="A35" s="120" t="str">
        <f t="shared" si="32"/>
        <v/>
      </c>
      <c r="B35" s="121"/>
      <c r="C35" s="121"/>
      <c r="D35" s="121"/>
      <c r="E35" s="122" t="str">
        <f>IF('[1]UPR BILANS N'!N36="","",'[1]UPR BILANS N'!N36)</f>
        <v/>
      </c>
      <c r="F35" s="123"/>
      <c r="G35" s="124"/>
      <c r="H35" s="121"/>
      <c r="I35" s="125"/>
      <c r="J35" s="164" t="str">
        <f t="shared" si="6"/>
        <v/>
      </c>
      <c r="K35" s="164" t="str">
        <f t="shared" si="7"/>
        <v/>
      </c>
      <c r="L35" s="125"/>
      <c r="M35" s="125"/>
      <c r="N35" s="122" t="str">
        <f t="shared" si="8"/>
        <v/>
      </c>
      <c r="O35" s="122" t="str">
        <f t="shared" si="9"/>
        <v/>
      </c>
      <c r="P35" s="127" t="str">
        <f t="shared" si="10"/>
        <v/>
      </c>
      <c r="Q35" s="128"/>
      <c r="R35" s="125"/>
      <c r="S35" s="125"/>
      <c r="T35" s="125"/>
      <c r="U35" s="125"/>
      <c r="V35" s="122" t="str">
        <f t="shared" si="11"/>
        <v/>
      </c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22" t="str">
        <f t="shared" si="12"/>
        <v/>
      </c>
      <c r="AH35" s="165" t="e">
        <f>[2]PLAN_2!O36-[2]PLAN_2!W36-Q35-R35-S35-T35-U35+AU35-([1]NN!L38*0.15)</f>
        <v>#VALUE!</v>
      </c>
      <c r="AI35" s="165">
        <f>[2]PLAN_2!P36-[2]PLAN_2!X36</f>
        <v>0</v>
      </c>
      <c r="AJ35" s="165">
        <f>[2]PLAN_2!Q36-[2]PLAN_2!Y36</f>
        <v>0</v>
      </c>
      <c r="AK35" s="166">
        <f>IF([2]PLAN_1!L36="konieczne",3500,IF([2]PLAN_1!L36="potrzebne",2500,IF([2]PLAN_1!L36="wskazane",1500,0)))</f>
        <v>0</v>
      </c>
      <c r="AO35" s="167"/>
      <c r="AP35" s="167"/>
      <c r="AQ35" s="167"/>
      <c r="AR35" s="167"/>
      <c r="AS35" s="167"/>
      <c r="AT35" s="167"/>
      <c r="AU35" s="125"/>
      <c r="AV35" s="164" t="str">
        <f t="shared" si="1"/>
        <v/>
      </c>
      <c r="AW35" s="127" t="str">
        <f t="shared" si="13"/>
        <v/>
      </c>
      <c r="AX35" s="133" t="str">
        <f>IF(A35="","",IF(D35="","",INDEX([1]POBRANIE_!$B$6:$F$89,MATCH(D35,[1]POBRANIE_!$A$6:$A$89,0),5)))</f>
        <v/>
      </c>
      <c r="AY35" s="134" t="str">
        <f t="shared" si="33"/>
        <v/>
      </c>
      <c r="AZ35" s="134" t="str">
        <f t="shared" si="14"/>
        <v/>
      </c>
      <c r="BA35" s="135" t="str">
        <f t="shared" si="15"/>
        <v xml:space="preserve"> </v>
      </c>
      <c r="BB35" s="136" t="str">
        <f t="shared" si="16"/>
        <v xml:space="preserve"> </v>
      </c>
      <c r="BD35" s="160" t="str">
        <f t="shared" si="17"/>
        <v/>
      </c>
      <c r="BE35" s="143" t="str">
        <f t="shared" si="2"/>
        <v/>
      </c>
      <c r="BF35" s="143" t="str">
        <f t="shared" si="2"/>
        <v/>
      </c>
      <c r="BG35" s="161" t="str">
        <f t="shared" si="2"/>
        <v/>
      </c>
      <c r="BH35" s="140"/>
      <c r="BI35" s="140"/>
      <c r="BJ35" s="141"/>
      <c r="BK35" s="142" t="str">
        <f t="shared" si="18"/>
        <v/>
      </c>
      <c r="BL35" s="143"/>
      <c r="BM35" s="162" t="str">
        <f t="shared" si="19"/>
        <v/>
      </c>
      <c r="BN35" s="140"/>
      <c r="BO35" s="145" t="str">
        <f t="shared" si="37"/>
        <v/>
      </c>
      <c r="BP35" s="140"/>
      <c r="BQ35" s="140"/>
      <c r="BR35" s="163" t="str">
        <f t="shared" si="20"/>
        <v/>
      </c>
      <c r="BS35" s="163" t="str">
        <f t="shared" si="21"/>
        <v/>
      </c>
      <c r="BT35" s="147" t="str">
        <f t="shared" si="22"/>
        <v/>
      </c>
      <c r="BU35" s="151"/>
      <c r="BV35" s="148" t="str">
        <f t="shared" si="34"/>
        <v/>
      </c>
      <c r="BW35" s="149" t="str">
        <f t="shared" si="23"/>
        <v/>
      </c>
      <c r="BX35" s="150"/>
      <c r="BY35" s="151" t="str">
        <f t="shared" si="24"/>
        <v/>
      </c>
      <c r="BZ35" s="152"/>
      <c r="CA35" s="145" t="str">
        <f t="shared" si="36"/>
        <v/>
      </c>
      <c r="CB35" s="150"/>
      <c r="CC35" s="151" t="str">
        <f t="shared" si="25"/>
        <v/>
      </c>
      <c r="CD35" s="152"/>
      <c r="CE35" s="145" t="str">
        <f t="shared" si="5"/>
        <v/>
      </c>
      <c r="CF35" s="153" t="str">
        <f t="shared" si="26"/>
        <v/>
      </c>
      <c r="CG35" s="153" t="str">
        <f t="shared" si="27"/>
        <v/>
      </c>
      <c r="CH35" s="154" t="str">
        <f t="shared" si="28"/>
        <v/>
      </c>
      <c r="CI35" s="153" t="str">
        <f t="shared" si="29"/>
        <v/>
      </c>
      <c r="CJ35" s="153" t="str">
        <f t="shared" si="30"/>
        <v/>
      </c>
      <c r="CK35" s="153" t="str">
        <f t="shared" si="31"/>
        <v/>
      </c>
      <c r="CL35" s="155"/>
      <c r="CM35" s="124"/>
      <c r="CN35" s="253">
        <f t="shared" si="35"/>
        <v>0</v>
      </c>
    </row>
    <row r="36" spans="1:92" ht="30" customHeight="1" thickBot="1" x14ac:dyDescent="0.35">
      <c r="A36" s="120" t="str">
        <f t="shared" si="32"/>
        <v/>
      </c>
      <c r="B36" s="121"/>
      <c r="C36" s="121"/>
      <c r="D36" s="121"/>
      <c r="E36" s="122" t="str">
        <f>IF('[1]UPR BILANS N'!N37="","",'[1]UPR BILANS N'!N37)</f>
        <v/>
      </c>
      <c r="F36" s="123"/>
      <c r="G36" s="124"/>
      <c r="H36" s="121"/>
      <c r="I36" s="125"/>
      <c r="J36" s="164" t="str">
        <f t="shared" si="6"/>
        <v/>
      </c>
      <c r="K36" s="164" t="str">
        <f t="shared" si="7"/>
        <v/>
      </c>
      <c r="L36" s="125"/>
      <c r="M36" s="125"/>
      <c r="N36" s="122" t="str">
        <f t="shared" si="8"/>
        <v/>
      </c>
      <c r="O36" s="122" t="str">
        <f t="shared" si="9"/>
        <v/>
      </c>
      <c r="P36" s="127" t="str">
        <f t="shared" si="10"/>
        <v/>
      </c>
      <c r="Q36" s="128"/>
      <c r="R36" s="125"/>
      <c r="S36" s="125"/>
      <c r="T36" s="125"/>
      <c r="U36" s="125"/>
      <c r="V36" s="122" t="str">
        <f t="shared" si="11"/>
        <v/>
      </c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2" t="str">
        <f t="shared" si="12"/>
        <v/>
      </c>
      <c r="AH36" s="165" t="e">
        <f>[2]PLAN_2!O37-[2]PLAN_2!W37-Q36-R36-S36-T36-U36+AU36-([1]NN!L39*0.15)</f>
        <v>#VALUE!</v>
      </c>
      <c r="AI36" s="165">
        <f>[2]PLAN_2!P37-[2]PLAN_2!X37</f>
        <v>0</v>
      </c>
      <c r="AJ36" s="165">
        <f>[2]PLAN_2!Q37-[2]PLAN_2!Y37</f>
        <v>0</v>
      </c>
      <c r="AK36" s="166">
        <f>IF([2]PLAN_1!L37="konieczne",3500,IF([2]PLAN_1!L37="potrzebne",2500,IF([2]PLAN_1!L37="wskazane",1500,0)))</f>
        <v>0</v>
      </c>
      <c r="AO36" s="167"/>
      <c r="AP36" s="167"/>
      <c r="AQ36" s="167"/>
      <c r="AR36" s="167"/>
      <c r="AS36" s="167"/>
      <c r="AT36" s="167"/>
      <c r="AU36" s="125"/>
      <c r="AV36" s="164" t="str">
        <f t="shared" si="1"/>
        <v/>
      </c>
      <c r="AW36" s="127" t="str">
        <f t="shared" si="13"/>
        <v/>
      </c>
      <c r="AX36" s="133" t="str">
        <f>IF(A36="","",IF(D36="","",INDEX([1]POBRANIE_!$B$6:$F$89,MATCH(D36,[1]POBRANIE_!$A$6:$A$89,0),5)))</f>
        <v/>
      </c>
      <c r="AY36" s="134" t="str">
        <f t="shared" si="33"/>
        <v/>
      </c>
      <c r="AZ36" s="134" t="str">
        <f t="shared" si="14"/>
        <v/>
      </c>
      <c r="BA36" s="135" t="str">
        <f t="shared" si="15"/>
        <v xml:space="preserve"> </v>
      </c>
      <c r="BB36" s="136" t="str">
        <f t="shared" si="16"/>
        <v xml:space="preserve"> </v>
      </c>
      <c r="BD36" s="160" t="str">
        <f t="shared" si="17"/>
        <v/>
      </c>
      <c r="BE36" s="143" t="str">
        <f t="shared" si="2"/>
        <v/>
      </c>
      <c r="BF36" s="143" t="str">
        <f t="shared" si="2"/>
        <v/>
      </c>
      <c r="BG36" s="161" t="str">
        <f t="shared" si="2"/>
        <v/>
      </c>
      <c r="BH36" s="140"/>
      <c r="BI36" s="140"/>
      <c r="BJ36" s="141"/>
      <c r="BK36" s="142" t="str">
        <f t="shared" si="18"/>
        <v/>
      </c>
      <c r="BL36" s="143"/>
      <c r="BM36" s="162" t="str">
        <f t="shared" si="19"/>
        <v/>
      </c>
      <c r="BN36" s="140"/>
      <c r="BO36" s="145" t="str">
        <f t="shared" si="37"/>
        <v/>
      </c>
      <c r="BP36" s="140"/>
      <c r="BQ36" s="140"/>
      <c r="BR36" s="163" t="str">
        <f t="shared" si="20"/>
        <v/>
      </c>
      <c r="BS36" s="163" t="str">
        <f t="shared" si="21"/>
        <v/>
      </c>
      <c r="BT36" s="147" t="str">
        <f t="shared" si="22"/>
        <v/>
      </c>
      <c r="BU36" s="151"/>
      <c r="BV36" s="148" t="str">
        <f t="shared" si="34"/>
        <v/>
      </c>
      <c r="BW36" s="149" t="str">
        <f t="shared" si="23"/>
        <v/>
      </c>
      <c r="BX36" s="150"/>
      <c r="BY36" s="151" t="str">
        <f t="shared" si="24"/>
        <v/>
      </c>
      <c r="BZ36" s="152"/>
      <c r="CA36" s="145" t="str">
        <f t="shared" si="36"/>
        <v/>
      </c>
      <c r="CB36" s="150"/>
      <c r="CC36" s="151" t="str">
        <f t="shared" si="25"/>
        <v/>
      </c>
      <c r="CD36" s="152"/>
      <c r="CE36" s="145" t="str">
        <f t="shared" si="5"/>
        <v/>
      </c>
      <c r="CF36" s="153" t="str">
        <f t="shared" si="26"/>
        <v/>
      </c>
      <c r="CG36" s="153" t="str">
        <f t="shared" si="27"/>
        <v/>
      </c>
      <c r="CH36" s="154" t="str">
        <f t="shared" si="28"/>
        <v/>
      </c>
      <c r="CI36" s="153" t="str">
        <f t="shared" si="29"/>
        <v/>
      </c>
      <c r="CJ36" s="153" t="str">
        <f t="shared" si="30"/>
        <v/>
      </c>
      <c r="CK36" s="153" t="str">
        <f t="shared" si="31"/>
        <v/>
      </c>
      <c r="CL36" s="155"/>
      <c r="CM36" s="124"/>
      <c r="CN36" s="253">
        <f t="shared" si="35"/>
        <v>0</v>
      </c>
    </row>
    <row r="37" spans="1:92" ht="30" customHeight="1" thickBot="1" x14ac:dyDescent="0.35">
      <c r="A37" s="120" t="str">
        <f t="shared" si="32"/>
        <v/>
      </c>
      <c r="B37" s="121"/>
      <c r="C37" s="121"/>
      <c r="D37" s="121"/>
      <c r="E37" s="122" t="str">
        <f>IF('[1]UPR BILANS N'!N38="","",'[1]UPR BILANS N'!N38)</f>
        <v/>
      </c>
      <c r="F37" s="123"/>
      <c r="G37" s="124"/>
      <c r="H37" s="121"/>
      <c r="I37" s="125"/>
      <c r="J37" s="164" t="str">
        <f t="shared" si="6"/>
        <v/>
      </c>
      <c r="K37" s="164" t="str">
        <f t="shared" si="7"/>
        <v/>
      </c>
      <c r="L37" s="125"/>
      <c r="M37" s="125"/>
      <c r="N37" s="122" t="str">
        <f t="shared" si="8"/>
        <v/>
      </c>
      <c r="O37" s="122" t="str">
        <f t="shared" si="9"/>
        <v/>
      </c>
      <c r="P37" s="127" t="str">
        <f t="shared" si="10"/>
        <v/>
      </c>
      <c r="Q37" s="128"/>
      <c r="R37" s="125"/>
      <c r="S37" s="125"/>
      <c r="T37" s="125"/>
      <c r="U37" s="125"/>
      <c r="V37" s="122" t="str">
        <f t="shared" si="11"/>
        <v/>
      </c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2" t="str">
        <f t="shared" si="12"/>
        <v/>
      </c>
      <c r="AH37" s="165" t="e">
        <f>[2]PLAN_2!O38-[2]PLAN_2!W38-Q37-R37-S37-T37-U37+AU37-([1]NN!L40*0.15)</f>
        <v>#VALUE!</v>
      </c>
      <c r="AI37" s="165">
        <f>[2]PLAN_2!P38-[2]PLAN_2!X38</f>
        <v>0</v>
      </c>
      <c r="AJ37" s="165">
        <f>[2]PLAN_2!Q38-[2]PLAN_2!Y38</f>
        <v>0</v>
      </c>
      <c r="AK37" s="166">
        <f>IF([2]PLAN_1!L38="konieczne",3500,IF([2]PLAN_1!L38="potrzebne",2500,IF([2]PLAN_1!L38="wskazane",1500,0)))</f>
        <v>0</v>
      </c>
      <c r="AO37" s="167"/>
      <c r="AP37" s="167"/>
      <c r="AQ37" s="167"/>
      <c r="AR37" s="167"/>
      <c r="AS37" s="167"/>
      <c r="AT37" s="167"/>
      <c r="AU37" s="125"/>
      <c r="AV37" s="164" t="str">
        <f t="shared" si="1"/>
        <v/>
      </c>
      <c r="AW37" s="127" t="str">
        <f t="shared" si="13"/>
        <v/>
      </c>
      <c r="AX37" s="133" t="str">
        <f>IF(A37="","",IF(D37="","",INDEX([1]POBRANIE_!$B$6:$F$89,MATCH(D37,[1]POBRANIE_!$A$6:$A$89,0),5)))</f>
        <v/>
      </c>
      <c r="AY37" s="134" t="str">
        <f t="shared" si="33"/>
        <v/>
      </c>
      <c r="AZ37" s="134" t="str">
        <f t="shared" si="14"/>
        <v/>
      </c>
      <c r="BA37" s="135" t="str">
        <f t="shared" si="15"/>
        <v xml:space="preserve"> </v>
      </c>
      <c r="BB37" s="136" t="str">
        <f t="shared" si="16"/>
        <v xml:space="preserve"> </v>
      </c>
      <c r="BD37" s="160" t="str">
        <f t="shared" si="17"/>
        <v/>
      </c>
      <c r="BE37" s="143" t="str">
        <f t="shared" si="2"/>
        <v/>
      </c>
      <c r="BF37" s="143" t="str">
        <f t="shared" si="2"/>
        <v/>
      </c>
      <c r="BG37" s="161" t="str">
        <f t="shared" si="2"/>
        <v/>
      </c>
      <c r="BH37" s="140"/>
      <c r="BI37" s="140"/>
      <c r="BJ37" s="141"/>
      <c r="BK37" s="142" t="str">
        <f t="shared" si="18"/>
        <v/>
      </c>
      <c r="BL37" s="143"/>
      <c r="BM37" s="162" t="str">
        <f t="shared" si="19"/>
        <v/>
      </c>
      <c r="BN37" s="140"/>
      <c r="BO37" s="145" t="str">
        <f t="shared" si="37"/>
        <v/>
      </c>
      <c r="BP37" s="140"/>
      <c r="BQ37" s="140"/>
      <c r="BR37" s="163" t="str">
        <f t="shared" si="20"/>
        <v/>
      </c>
      <c r="BS37" s="163" t="str">
        <f t="shared" si="21"/>
        <v/>
      </c>
      <c r="BT37" s="147" t="str">
        <f t="shared" si="22"/>
        <v/>
      </c>
      <c r="BU37" s="151"/>
      <c r="BV37" s="148" t="str">
        <f t="shared" si="34"/>
        <v/>
      </c>
      <c r="BW37" s="149" t="str">
        <f t="shared" si="23"/>
        <v/>
      </c>
      <c r="BX37" s="150"/>
      <c r="BY37" s="151" t="str">
        <f t="shared" si="24"/>
        <v/>
      </c>
      <c r="BZ37" s="152"/>
      <c r="CA37" s="145" t="str">
        <f t="shared" si="36"/>
        <v/>
      </c>
      <c r="CB37" s="150"/>
      <c r="CC37" s="151" t="str">
        <f t="shared" si="25"/>
        <v/>
      </c>
      <c r="CD37" s="152"/>
      <c r="CE37" s="145" t="str">
        <f t="shared" si="5"/>
        <v/>
      </c>
      <c r="CF37" s="153" t="str">
        <f t="shared" si="26"/>
        <v/>
      </c>
      <c r="CG37" s="153" t="str">
        <f t="shared" si="27"/>
        <v/>
      </c>
      <c r="CH37" s="154" t="str">
        <f t="shared" si="28"/>
        <v/>
      </c>
      <c r="CI37" s="153" t="str">
        <f t="shared" si="29"/>
        <v/>
      </c>
      <c r="CJ37" s="153" t="str">
        <f t="shared" si="30"/>
        <v/>
      </c>
      <c r="CK37" s="153" t="str">
        <f t="shared" si="31"/>
        <v/>
      </c>
      <c r="CL37" s="155"/>
      <c r="CM37" s="124"/>
      <c r="CN37" s="253">
        <f t="shared" si="35"/>
        <v>0</v>
      </c>
    </row>
    <row r="38" spans="1:92" ht="30" customHeight="1" thickBot="1" x14ac:dyDescent="0.35">
      <c r="A38" s="120" t="str">
        <f t="shared" si="32"/>
        <v/>
      </c>
      <c r="B38" s="121"/>
      <c r="C38" s="121"/>
      <c r="D38" s="121"/>
      <c r="E38" s="122" t="str">
        <f>IF('[1]UPR BILANS N'!N39="","",'[1]UPR BILANS N'!N39)</f>
        <v/>
      </c>
      <c r="F38" s="123"/>
      <c r="G38" s="124"/>
      <c r="H38" s="121"/>
      <c r="I38" s="125"/>
      <c r="J38" s="164" t="str">
        <f t="shared" si="6"/>
        <v/>
      </c>
      <c r="K38" s="164" t="str">
        <f t="shared" si="7"/>
        <v/>
      </c>
      <c r="L38" s="125"/>
      <c r="M38" s="125"/>
      <c r="N38" s="122" t="str">
        <f t="shared" si="8"/>
        <v/>
      </c>
      <c r="O38" s="122" t="str">
        <f t="shared" si="9"/>
        <v/>
      </c>
      <c r="P38" s="127" t="str">
        <f t="shared" si="10"/>
        <v/>
      </c>
      <c r="Q38" s="128"/>
      <c r="R38" s="125"/>
      <c r="S38" s="125"/>
      <c r="T38" s="125"/>
      <c r="U38" s="125"/>
      <c r="V38" s="122" t="str">
        <f t="shared" si="11"/>
        <v/>
      </c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2" t="str">
        <f t="shared" si="12"/>
        <v/>
      </c>
      <c r="AH38" s="165" t="e">
        <f>[2]PLAN_2!O39-[2]PLAN_2!W39-Q38-R38-S38-T38-U38+AU38-([1]NN!L41*0.15)</f>
        <v>#VALUE!</v>
      </c>
      <c r="AI38" s="165">
        <f>[2]PLAN_2!P39-[2]PLAN_2!X39</f>
        <v>0</v>
      </c>
      <c r="AJ38" s="165">
        <f>[2]PLAN_2!Q39-[2]PLAN_2!Y39</f>
        <v>0</v>
      </c>
      <c r="AK38" s="166">
        <f>IF([2]PLAN_1!L39="konieczne",3500,IF([2]PLAN_1!L39="potrzebne",2500,IF([2]PLAN_1!L39="wskazane",1500,0)))</f>
        <v>0</v>
      </c>
      <c r="AO38" s="167"/>
      <c r="AP38" s="167"/>
      <c r="AQ38" s="167"/>
      <c r="AR38" s="167"/>
      <c r="AS38" s="167"/>
      <c r="AT38" s="167"/>
      <c r="AU38" s="125"/>
      <c r="AV38" s="164" t="str">
        <f t="shared" si="1"/>
        <v/>
      </c>
      <c r="AW38" s="127" t="str">
        <f t="shared" si="13"/>
        <v/>
      </c>
      <c r="AX38" s="133" t="str">
        <f>IF(A38="","",IF(D38="","",INDEX([1]POBRANIE_!$B$6:$F$89,MATCH(D38,[1]POBRANIE_!$A$6:$A$89,0),5)))</f>
        <v/>
      </c>
      <c r="AY38" s="134" t="str">
        <f t="shared" si="33"/>
        <v/>
      </c>
      <c r="AZ38" s="134" t="str">
        <f t="shared" si="14"/>
        <v/>
      </c>
      <c r="BA38" s="135" t="str">
        <f t="shared" si="15"/>
        <v xml:space="preserve"> </v>
      </c>
      <c r="BB38" s="136" t="str">
        <f t="shared" si="16"/>
        <v xml:space="preserve"> </v>
      </c>
      <c r="BD38" s="160" t="str">
        <f t="shared" si="17"/>
        <v/>
      </c>
      <c r="BE38" s="143" t="str">
        <f t="shared" si="2"/>
        <v/>
      </c>
      <c r="BF38" s="143" t="str">
        <f t="shared" si="2"/>
        <v/>
      </c>
      <c r="BG38" s="161" t="str">
        <f t="shared" si="2"/>
        <v/>
      </c>
      <c r="BH38" s="140"/>
      <c r="BI38" s="140"/>
      <c r="BJ38" s="141"/>
      <c r="BK38" s="142" t="str">
        <f t="shared" si="18"/>
        <v/>
      </c>
      <c r="BL38" s="143"/>
      <c r="BM38" s="162" t="str">
        <f t="shared" si="19"/>
        <v/>
      </c>
      <c r="BN38" s="140"/>
      <c r="BO38" s="145" t="str">
        <f t="shared" si="37"/>
        <v/>
      </c>
      <c r="BP38" s="140"/>
      <c r="BQ38" s="140"/>
      <c r="BR38" s="163" t="str">
        <f t="shared" si="20"/>
        <v/>
      </c>
      <c r="BS38" s="163" t="str">
        <f t="shared" si="21"/>
        <v/>
      </c>
      <c r="BT38" s="147" t="str">
        <f t="shared" si="22"/>
        <v/>
      </c>
      <c r="BU38" s="151"/>
      <c r="BV38" s="148" t="str">
        <f t="shared" si="34"/>
        <v/>
      </c>
      <c r="BW38" s="149" t="str">
        <f t="shared" si="23"/>
        <v/>
      </c>
      <c r="BX38" s="150"/>
      <c r="BY38" s="151" t="str">
        <f t="shared" si="24"/>
        <v/>
      </c>
      <c r="BZ38" s="152"/>
      <c r="CA38" s="145" t="str">
        <f t="shared" si="36"/>
        <v/>
      </c>
      <c r="CB38" s="150"/>
      <c r="CC38" s="151" t="str">
        <f t="shared" si="25"/>
        <v/>
      </c>
      <c r="CD38" s="152"/>
      <c r="CE38" s="145" t="str">
        <f t="shared" si="5"/>
        <v/>
      </c>
      <c r="CF38" s="153" t="str">
        <f t="shared" si="26"/>
        <v/>
      </c>
      <c r="CG38" s="153" t="str">
        <f t="shared" si="27"/>
        <v/>
      </c>
      <c r="CH38" s="154" t="str">
        <f t="shared" si="28"/>
        <v/>
      </c>
      <c r="CI38" s="153" t="str">
        <f t="shared" si="29"/>
        <v/>
      </c>
      <c r="CJ38" s="153" t="str">
        <f t="shared" si="30"/>
        <v/>
      </c>
      <c r="CK38" s="153" t="str">
        <f t="shared" si="31"/>
        <v/>
      </c>
      <c r="CL38" s="155"/>
      <c r="CM38" s="124"/>
      <c r="CN38" s="253">
        <f t="shared" si="35"/>
        <v>0</v>
      </c>
    </row>
    <row r="39" spans="1:92" ht="30" customHeight="1" thickBot="1" x14ac:dyDescent="0.35">
      <c r="A39" s="120" t="str">
        <f t="shared" si="32"/>
        <v/>
      </c>
      <c r="B39" s="121"/>
      <c r="C39" s="121"/>
      <c r="D39" s="121"/>
      <c r="E39" s="122" t="str">
        <f>IF('[1]UPR BILANS N'!N40="","",'[1]UPR BILANS N'!N40)</f>
        <v/>
      </c>
      <c r="F39" s="123"/>
      <c r="G39" s="124"/>
      <c r="H39" s="121"/>
      <c r="I39" s="125"/>
      <c r="J39" s="164" t="str">
        <f t="shared" si="6"/>
        <v/>
      </c>
      <c r="K39" s="164" t="str">
        <f t="shared" si="7"/>
        <v/>
      </c>
      <c r="L39" s="125"/>
      <c r="M39" s="125"/>
      <c r="N39" s="122" t="str">
        <f t="shared" si="8"/>
        <v/>
      </c>
      <c r="O39" s="122" t="str">
        <f t="shared" si="9"/>
        <v/>
      </c>
      <c r="P39" s="127" t="str">
        <f t="shared" si="10"/>
        <v/>
      </c>
      <c r="Q39" s="128"/>
      <c r="R39" s="125"/>
      <c r="S39" s="125"/>
      <c r="T39" s="125"/>
      <c r="U39" s="125"/>
      <c r="V39" s="122" t="str">
        <f t="shared" si="11"/>
        <v/>
      </c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2" t="str">
        <f t="shared" si="12"/>
        <v/>
      </c>
      <c r="AH39" s="165" t="e">
        <f>[2]PLAN_2!O40-[2]PLAN_2!W40-Q39-R39-S39-T39-U39+AU39-([1]NN!L42*0.15)</f>
        <v>#VALUE!</v>
      </c>
      <c r="AI39" s="165">
        <f>[2]PLAN_2!P40-[2]PLAN_2!X40</f>
        <v>0</v>
      </c>
      <c r="AJ39" s="165">
        <f>[2]PLAN_2!Q40-[2]PLAN_2!Y40</f>
        <v>0</v>
      </c>
      <c r="AK39" s="166">
        <f>IF([2]PLAN_1!L40="konieczne",3500,IF([2]PLAN_1!L40="potrzebne",2500,IF([2]PLAN_1!L40="wskazane",1500,0)))</f>
        <v>0</v>
      </c>
      <c r="AO39" s="167"/>
      <c r="AP39" s="167"/>
      <c r="AQ39" s="167"/>
      <c r="AR39" s="167"/>
      <c r="AS39" s="167"/>
      <c r="AT39" s="167"/>
      <c r="AU39" s="125"/>
      <c r="AV39" s="164" t="str">
        <f t="shared" si="1"/>
        <v/>
      </c>
      <c r="AW39" s="127" t="str">
        <f t="shared" si="13"/>
        <v/>
      </c>
      <c r="AX39" s="133" t="str">
        <f>IF(A39="","",IF(D39="","",INDEX([1]POBRANIE_!$B$6:$F$89,MATCH(D39,[1]POBRANIE_!$A$6:$A$89,0),5)))</f>
        <v/>
      </c>
      <c r="AY39" s="134" t="str">
        <f t="shared" si="33"/>
        <v/>
      </c>
      <c r="AZ39" s="134" t="str">
        <f t="shared" si="14"/>
        <v/>
      </c>
      <c r="BA39" s="135" t="str">
        <f t="shared" si="15"/>
        <v xml:space="preserve"> </v>
      </c>
      <c r="BB39" s="136" t="str">
        <f t="shared" si="16"/>
        <v xml:space="preserve"> </v>
      </c>
      <c r="BD39" s="160" t="str">
        <f t="shared" si="17"/>
        <v/>
      </c>
      <c r="BE39" s="143" t="str">
        <f t="shared" si="2"/>
        <v/>
      </c>
      <c r="BF39" s="143" t="str">
        <f t="shared" si="2"/>
        <v/>
      </c>
      <c r="BG39" s="161" t="str">
        <f t="shared" si="2"/>
        <v/>
      </c>
      <c r="BH39" s="140"/>
      <c r="BI39" s="140"/>
      <c r="BJ39" s="141"/>
      <c r="BK39" s="142" t="str">
        <f t="shared" si="18"/>
        <v/>
      </c>
      <c r="BL39" s="143"/>
      <c r="BM39" s="162" t="str">
        <f t="shared" si="19"/>
        <v/>
      </c>
      <c r="BN39" s="140"/>
      <c r="BO39" s="145" t="str">
        <f t="shared" si="37"/>
        <v/>
      </c>
      <c r="BP39" s="140"/>
      <c r="BQ39" s="140"/>
      <c r="BR39" s="163" t="str">
        <f t="shared" si="20"/>
        <v/>
      </c>
      <c r="BS39" s="163" t="str">
        <f t="shared" si="21"/>
        <v/>
      </c>
      <c r="BT39" s="147" t="str">
        <f t="shared" si="22"/>
        <v/>
      </c>
      <c r="BU39" s="151"/>
      <c r="BV39" s="148" t="str">
        <f t="shared" si="34"/>
        <v/>
      </c>
      <c r="BW39" s="149" t="str">
        <f t="shared" si="23"/>
        <v/>
      </c>
      <c r="BX39" s="150"/>
      <c r="BY39" s="151" t="str">
        <f t="shared" si="24"/>
        <v/>
      </c>
      <c r="BZ39" s="152"/>
      <c r="CA39" s="145" t="str">
        <f t="shared" si="36"/>
        <v/>
      </c>
      <c r="CB39" s="150"/>
      <c r="CC39" s="151" t="str">
        <f t="shared" si="25"/>
        <v/>
      </c>
      <c r="CD39" s="152"/>
      <c r="CE39" s="145" t="str">
        <f t="shared" si="5"/>
        <v/>
      </c>
      <c r="CF39" s="153" t="str">
        <f t="shared" si="26"/>
        <v/>
      </c>
      <c r="CG39" s="153" t="str">
        <f t="shared" si="27"/>
        <v/>
      </c>
      <c r="CH39" s="154" t="str">
        <f t="shared" si="28"/>
        <v/>
      </c>
      <c r="CI39" s="153" t="str">
        <f t="shared" si="29"/>
        <v/>
      </c>
      <c r="CJ39" s="153" t="str">
        <f t="shared" si="30"/>
        <v/>
      </c>
      <c r="CK39" s="153" t="str">
        <f t="shared" si="31"/>
        <v/>
      </c>
      <c r="CL39" s="155"/>
      <c r="CM39" s="124"/>
      <c r="CN39" s="253">
        <f t="shared" si="35"/>
        <v>0</v>
      </c>
    </row>
    <row r="40" spans="1:92" ht="30" customHeight="1" thickBot="1" x14ac:dyDescent="0.35">
      <c r="A40" s="120" t="str">
        <f t="shared" si="32"/>
        <v/>
      </c>
      <c r="B40" s="121"/>
      <c r="C40" s="121"/>
      <c r="D40" s="121"/>
      <c r="E40" s="122" t="str">
        <f>IF('[1]UPR BILANS N'!N41="","",'[1]UPR BILANS N'!N41)</f>
        <v/>
      </c>
      <c r="F40" s="123"/>
      <c r="G40" s="124"/>
      <c r="H40" s="121"/>
      <c r="I40" s="125"/>
      <c r="J40" s="164" t="str">
        <f t="shared" si="6"/>
        <v/>
      </c>
      <c r="K40" s="164" t="str">
        <f t="shared" si="7"/>
        <v/>
      </c>
      <c r="L40" s="125"/>
      <c r="M40" s="125"/>
      <c r="N40" s="122" t="str">
        <f t="shared" si="8"/>
        <v/>
      </c>
      <c r="O40" s="122" t="str">
        <f t="shared" si="9"/>
        <v/>
      </c>
      <c r="P40" s="127" t="str">
        <f t="shared" si="10"/>
        <v/>
      </c>
      <c r="Q40" s="128"/>
      <c r="R40" s="125"/>
      <c r="S40" s="125"/>
      <c r="T40" s="125"/>
      <c r="U40" s="125"/>
      <c r="V40" s="122" t="str">
        <f t="shared" si="11"/>
        <v/>
      </c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2" t="str">
        <f t="shared" si="12"/>
        <v/>
      </c>
      <c r="AH40" s="165" t="e">
        <f>[2]PLAN_2!O41-[2]PLAN_2!W41-Q40-R40-S40-T40-U40+AU40-([1]NN!L43*0.15)</f>
        <v>#VALUE!</v>
      </c>
      <c r="AI40" s="165">
        <f>[2]PLAN_2!P41-[2]PLAN_2!X41</f>
        <v>0</v>
      </c>
      <c r="AJ40" s="165">
        <f>[2]PLAN_2!Q41-[2]PLAN_2!Y41</f>
        <v>0</v>
      </c>
      <c r="AK40" s="166">
        <f>IF([2]PLAN_1!L41="konieczne",3500,IF([2]PLAN_1!L41="potrzebne",2500,IF([2]PLAN_1!L41="wskazane",1500,0)))</f>
        <v>0</v>
      </c>
      <c r="AO40" s="167"/>
      <c r="AP40" s="167"/>
      <c r="AQ40" s="167"/>
      <c r="AR40" s="167"/>
      <c r="AS40" s="167"/>
      <c r="AT40" s="167"/>
      <c r="AU40" s="125"/>
      <c r="AV40" s="164" t="str">
        <f t="shared" si="1"/>
        <v/>
      </c>
      <c r="AW40" s="127" t="str">
        <f t="shared" si="13"/>
        <v/>
      </c>
      <c r="AX40" s="133" t="str">
        <f>IF(A40="","",IF(D40="","",INDEX([1]POBRANIE_!$B$6:$F$89,MATCH(D40,[1]POBRANIE_!$A$6:$A$89,0),5)))</f>
        <v/>
      </c>
      <c r="AY40" s="134" t="str">
        <f t="shared" si="33"/>
        <v/>
      </c>
      <c r="AZ40" s="134" t="str">
        <f t="shared" si="14"/>
        <v/>
      </c>
      <c r="BA40" s="135" t="str">
        <f t="shared" si="15"/>
        <v xml:space="preserve"> </v>
      </c>
      <c r="BB40" s="136" t="str">
        <f t="shared" si="16"/>
        <v xml:space="preserve"> </v>
      </c>
      <c r="BD40" s="160" t="str">
        <f t="shared" si="17"/>
        <v/>
      </c>
      <c r="BE40" s="143" t="str">
        <f t="shared" si="2"/>
        <v/>
      </c>
      <c r="BF40" s="143" t="str">
        <f t="shared" si="2"/>
        <v/>
      </c>
      <c r="BG40" s="161" t="str">
        <f t="shared" si="2"/>
        <v/>
      </c>
      <c r="BH40" s="140"/>
      <c r="BI40" s="140"/>
      <c r="BJ40" s="141"/>
      <c r="BK40" s="142" t="str">
        <f t="shared" si="18"/>
        <v/>
      </c>
      <c r="BL40" s="143"/>
      <c r="BM40" s="162" t="str">
        <f t="shared" si="19"/>
        <v/>
      </c>
      <c r="BN40" s="140"/>
      <c r="BO40" s="145" t="str">
        <f t="shared" si="37"/>
        <v/>
      </c>
      <c r="BP40" s="140"/>
      <c r="BQ40" s="140"/>
      <c r="BR40" s="163" t="str">
        <f t="shared" si="20"/>
        <v/>
      </c>
      <c r="BS40" s="163" t="str">
        <f t="shared" si="21"/>
        <v/>
      </c>
      <c r="BT40" s="147" t="str">
        <f t="shared" si="22"/>
        <v/>
      </c>
      <c r="BU40" s="151"/>
      <c r="BV40" s="148" t="str">
        <f t="shared" si="34"/>
        <v/>
      </c>
      <c r="BW40" s="149" t="str">
        <f t="shared" si="23"/>
        <v/>
      </c>
      <c r="BX40" s="150"/>
      <c r="BY40" s="151" t="str">
        <f t="shared" si="24"/>
        <v/>
      </c>
      <c r="BZ40" s="152"/>
      <c r="CA40" s="145" t="str">
        <f t="shared" si="36"/>
        <v/>
      </c>
      <c r="CB40" s="150"/>
      <c r="CC40" s="151" t="str">
        <f t="shared" si="25"/>
        <v/>
      </c>
      <c r="CD40" s="152"/>
      <c r="CE40" s="145" t="str">
        <f t="shared" si="5"/>
        <v/>
      </c>
      <c r="CF40" s="153" t="str">
        <f t="shared" si="26"/>
        <v/>
      </c>
      <c r="CG40" s="153" t="str">
        <f t="shared" si="27"/>
        <v/>
      </c>
      <c r="CH40" s="154" t="str">
        <f t="shared" si="28"/>
        <v/>
      </c>
      <c r="CI40" s="153" t="str">
        <f t="shared" si="29"/>
        <v/>
      </c>
      <c r="CJ40" s="153" t="str">
        <f t="shared" si="30"/>
        <v/>
      </c>
      <c r="CK40" s="153" t="str">
        <f t="shared" si="31"/>
        <v/>
      </c>
      <c r="CL40" s="155"/>
      <c r="CM40" s="124"/>
      <c r="CN40" s="253">
        <f t="shared" si="35"/>
        <v>0</v>
      </c>
    </row>
    <row r="41" spans="1:92" ht="30" customHeight="1" thickBot="1" x14ac:dyDescent="0.35">
      <c r="A41" s="120" t="str">
        <f t="shared" si="32"/>
        <v/>
      </c>
      <c r="B41" s="121"/>
      <c r="C41" s="121"/>
      <c r="D41" s="121"/>
      <c r="E41" s="122" t="str">
        <f>IF('[1]UPR BILANS N'!N42="","",'[1]UPR BILANS N'!N42)</f>
        <v/>
      </c>
      <c r="F41" s="123"/>
      <c r="G41" s="124"/>
      <c r="H41" s="121"/>
      <c r="I41" s="125"/>
      <c r="J41" s="164" t="str">
        <f t="shared" si="6"/>
        <v/>
      </c>
      <c r="K41" s="164" t="str">
        <f t="shared" si="7"/>
        <v/>
      </c>
      <c r="L41" s="125"/>
      <c r="M41" s="125"/>
      <c r="N41" s="122" t="str">
        <f t="shared" si="8"/>
        <v/>
      </c>
      <c r="O41" s="122" t="str">
        <f t="shared" si="9"/>
        <v/>
      </c>
      <c r="P41" s="127" t="str">
        <f t="shared" si="10"/>
        <v/>
      </c>
      <c r="Q41" s="128"/>
      <c r="R41" s="125"/>
      <c r="S41" s="125"/>
      <c r="T41" s="125"/>
      <c r="U41" s="125"/>
      <c r="V41" s="122" t="str">
        <f t="shared" si="11"/>
        <v/>
      </c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2" t="str">
        <f t="shared" si="12"/>
        <v/>
      </c>
      <c r="AH41" s="165" t="e">
        <f>[2]PLAN_2!O42-[2]PLAN_2!W42-Q41-R41-S41-T41-U41+AU41-([1]NN!L44*0.15)</f>
        <v>#VALUE!</v>
      </c>
      <c r="AI41" s="165">
        <f>[2]PLAN_2!P42-[2]PLAN_2!X42</f>
        <v>0</v>
      </c>
      <c r="AJ41" s="165">
        <f>[2]PLAN_2!Q42-[2]PLAN_2!Y42</f>
        <v>0</v>
      </c>
      <c r="AK41" s="166">
        <f>IF([2]PLAN_1!L42="konieczne",3500,IF([2]PLAN_1!L42="potrzebne",2500,IF([2]PLAN_1!L42="wskazane",1500,0)))</f>
        <v>0</v>
      </c>
      <c r="AO41" s="167"/>
      <c r="AP41" s="167"/>
      <c r="AQ41" s="167"/>
      <c r="AR41" s="167"/>
      <c r="AS41" s="167"/>
      <c r="AT41" s="167"/>
      <c r="AU41" s="125"/>
      <c r="AV41" s="164" t="str">
        <f t="shared" si="1"/>
        <v/>
      </c>
      <c r="AW41" s="127" t="str">
        <f t="shared" si="13"/>
        <v/>
      </c>
      <c r="AX41" s="133" t="str">
        <f>IF(A41="","",IF(D41="","",INDEX([1]POBRANIE_!$B$6:$F$89,MATCH(D41,[1]POBRANIE_!$A$6:$A$89,0),5)))</f>
        <v/>
      </c>
      <c r="AY41" s="134" t="str">
        <f t="shared" si="33"/>
        <v/>
      </c>
      <c r="AZ41" s="134" t="str">
        <f t="shared" si="14"/>
        <v/>
      </c>
      <c r="BA41" s="135" t="str">
        <f t="shared" si="15"/>
        <v xml:space="preserve"> </v>
      </c>
      <c r="BB41" s="136" t="str">
        <f t="shared" si="16"/>
        <v xml:space="preserve"> </v>
      </c>
      <c r="BD41" s="160" t="str">
        <f t="shared" si="17"/>
        <v/>
      </c>
      <c r="BE41" s="143" t="str">
        <f t="shared" si="2"/>
        <v/>
      </c>
      <c r="BF41" s="143" t="str">
        <f t="shared" si="2"/>
        <v/>
      </c>
      <c r="BG41" s="161" t="str">
        <f t="shared" si="2"/>
        <v/>
      </c>
      <c r="BH41" s="140"/>
      <c r="BI41" s="140"/>
      <c r="BJ41" s="141"/>
      <c r="BK41" s="142" t="str">
        <f t="shared" si="18"/>
        <v/>
      </c>
      <c r="BL41" s="143"/>
      <c r="BM41" s="162" t="str">
        <f t="shared" si="19"/>
        <v/>
      </c>
      <c r="BN41" s="140"/>
      <c r="BO41" s="145" t="str">
        <f t="shared" si="37"/>
        <v/>
      </c>
      <c r="BP41" s="140"/>
      <c r="BQ41" s="140"/>
      <c r="BR41" s="163" t="str">
        <f t="shared" si="20"/>
        <v/>
      </c>
      <c r="BS41" s="163" t="str">
        <f t="shared" si="21"/>
        <v/>
      </c>
      <c r="BT41" s="147" t="str">
        <f t="shared" si="22"/>
        <v/>
      </c>
      <c r="BU41" s="151"/>
      <c r="BV41" s="148" t="str">
        <f t="shared" si="34"/>
        <v/>
      </c>
      <c r="BW41" s="149" t="str">
        <f t="shared" si="23"/>
        <v/>
      </c>
      <c r="BX41" s="150"/>
      <c r="BY41" s="151" t="str">
        <f t="shared" si="24"/>
        <v/>
      </c>
      <c r="BZ41" s="152"/>
      <c r="CA41" s="145" t="str">
        <f t="shared" si="36"/>
        <v/>
      </c>
      <c r="CB41" s="150"/>
      <c r="CC41" s="151" t="str">
        <f t="shared" si="25"/>
        <v/>
      </c>
      <c r="CD41" s="152"/>
      <c r="CE41" s="145" t="str">
        <f t="shared" si="5"/>
        <v/>
      </c>
      <c r="CF41" s="153" t="str">
        <f t="shared" si="26"/>
        <v/>
      </c>
      <c r="CG41" s="153" t="str">
        <f t="shared" si="27"/>
        <v/>
      </c>
      <c r="CH41" s="154" t="str">
        <f t="shared" si="28"/>
        <v/>
      </c>
      <c r="CI41" s="153" t="str">
        <f t="shared" si="29"/>
        <v/>
      </c>
      <c r="CJ41" s="153" t="str">
        <f t="shared" si="30"/>
        <v/>
      </c>
      <c r="CK41" s="153" t="str">
        <f t="shared" si="31"/>
        <v/>
      </c>
      <c r="CL41" s="155"/>
      <c r="CM41" s="124"/>
      <c r="CN41" s="253">
        <f t="shared" si="35"/>
        <v>0</v>
      </c>
    </row>
    <row r="42" spans="1:92" ht="30" customHeight="1" thickBot="1" x14ac:dyDescent="0.35">
      <c r="A42" s="120" t="str">
        <f t="shared" si="32"/>
        <v/>
      </c>
      <c r="B42" s="121"/>
      <c r="C42" s="121"/>
      <c r="D42" s="121"/>
      <c r="E42" s="122" t="str">
        <f>IF('[1]UPR BILANS N'!N43="","",'[1]UPR BILANS N'!N43)</f>
        <v/>
      </c>
      <c r="F42" s="123"/>
      <c r="G42" s="124"/>
      <c r="H42" s="121"/>
      <c r="I42" s="125"/>
      <c r="J42" s="164" t="str">
        <f t="shared" si="6"/>
        <v/>
      </c>
      <c r="K42" s="164" t="str">
        <f t="shared" si="7"/>
        <v/>
      </c>
      <c r="L42" s="125"/>
      <c r="M42" s="125"/>
      <c r="N42" s="122" t="str">
        <f t="shared" si="8"/>
        <v/>
      </c>
      <c r="O42" s="122" t="str">
        <f t="shared" si="9"/>
        <v/>
      </c>
      <c r="P42" s="127" t="str">
        <f t="shared" si="10"/>
        <v/>
      </c>
      <c r="Q42" s="128"/>
      <c r="R42" s="125"/>
      <c r="S42" s="125"/>
      <c r="T42" s="125"/>
      <c r="U42" s="125"/>
      <c r="V42" s="122" t="str">
        <f t="shared" si="11"/>
        <v/>
      </c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2" t="str">
        <f t="shared" si="12"/>
        <v/>
      </c>
      <c r="AH42" s="165" t="e">
        <f>[2]PLAN_2!O43-[2]PLAN_2!W43-Q42-R42-S42-T42-U42+AU42-([1]NN!L45*0.15)</f>
        <v>#VALUE!</v>
      </c>
      <c r="AI42" s="165">
        <f>[2]PLAN_2!P43-[2]PLAN_2!X43</f>
        <v>0</v>
      </c>
      <c r="AJ42" s="165">
        <f>[2]PLAN_2!Q43-[2]PLAN_2!Y43</f>
        <v>0</v>
      </c>
      <c r="AK42" s="166">
        <f>IF([2]PLAN_1!L43="konieczne",3500,IF([2]PLAN_1!L43="potrzebne",2500,IF([2]PLAN_1!L43="wskazane",1500,0)))</f>
        <v>0</v>
      </c>
      <c r="AO42" s="167"/>
      <c r="AP42" s="167"/>
      <c r="AQ42" s="167"/>
      <c r="AR42" s="167"/>
      <c r="AS42" s="167"/>
      <c r="AT42" s="167"/>
      <c r="AU42" s="125"/>
      <c r="AV42" s="164" t="str">
        <f t="shared" si="1"/>
        <v/>
      </c>
      <c r="AW42" s="127" t="str">
        <f t="shared" si="13"/>
        <v/>
      </c>
      <c r="AX42" s="133" t="str">
        <f>IF(A42="","",IF(D42="","",INDEX([1]POBRANIE_!$B$6:$F$89,MATCH(D42,[1]POBRANIE_!$A$6:$A$89,0),5)))</f>
        <v/>
      </c>
      <c r="AY42" s="134" t="str">
        <f t="shared" si="33"/>
        <v/>
      </c>
      <c r="AZ42" s="134" t="str">
        <f t="shared" si="14"/>
        <v/>
      </c>
      <c r="BA42" s="135" t="str">
        <f t="shared" si="15"/>
        <v xml:space="preserve"> </v>
      </c>
      <c r="BB42" s="136" t="str">
        <f t="shared" si="16"/>
        <v xml:space="preserve"> </v>
      </c>
      <c r="BD42" s="160" t="str">
        <f t="shared" si="17"/>
        <v/>
      </c>
      <c r="BE42" s="143" t="str">
        <f t="shared" si="2"/>
        <v/>
      </c>
      <c r="BF42" s="143" t="str">
        <f t="shared" si="2"/>
        <v/>
      </c>
      <c r="BG42" s="161" t="str">
        <f t="shared" si="2"/>
        <v/>
      </c>
      <c r="BH42" s="140"/>
      <c r="BI42" s="140"/>
      <c r="BJ42" s="141"/>
      <c r="BK42" s="142" t="str">
        <f t="shared" si="18"/>
        <v/>
      </c>
      <c r="BL42" s="143"/>
      <c r="BM42" s="162" t="str">
        <f t="shared" si="19"/>
        <v/>
      </c>
      <c r="BN42" s="140"/>
      <c r="BO42" s="145" t="str">
        <f t="shared" si="37"/>
        <v/>
      </c>
      <c r="BP42" s="140"/>
      <c r="BQ42" s="140"/>
      <c r="BR42" s="163" t="str">
        <f t="shared" si="20"/>
        <v/>
      </c>
      <c r="BS42" s="163" t="str">
        <f t="shared" si="21"/>
        <v/>
      </c>
      <c r="BT42" s="147" t="str">
        <f t="shared" si="22"/>
        <v/>
      </c>
      <c r="BU42" s="151"/>
      <c r="BV42" s="148" t="str">
        <f t="shared" si="34"/>
        <v/>
      </c>
      <c r="BW42" s="149" t="str">
        <f t="shared" si="23"/>
        <v/>
      </c>
      <c r="BX42" s="150"/>
      <c r="BY42" s="151" t="str">
        <f t="shared" si="24"/>
        <v/>
      </c>
      <c r="BZ42" s="152"/>
      <c r="CA42" s="145" t="str">
        <f t="shared" si="36"/>
        <v/>
      </c>
      <c r="CB42" s="150"/>
      <c r="CC42" s="151" t="str">
        <f t="shared" si="25"/>
        <v/>
      </c>
      <c r="CD42" s="152"/>
      <c r="CE42" s="145" t="str">
        <f t="shared" si="5"/>
        <v/>
      </c>
      <c r="CF42" s="153" t="str">
        <f t="shared" si="26"/>
        <v/>
      </c>
      <c r="CG42" s="153" t="str">
        <f t="shared" si="27"/>
        <v/>
      </c>
      <c r="CH42" s="154" t="str">
        <f t="shared" si="28"/>
        <v/>
      </c>
      <c r="CI42" s="153" t="str">
        <f t="shared" si="29"/>
        <v/>
      </c>
      <c r="CJ42" s="153" t="str">
        <f t="shared" si="30"/>
        <v/>
      </c>
      <c r="CK42" s="153" t="str">
        <f t="shared" si="31"/>
        <v/>
      </c>
      <c r="CL42" s="155"/>
      <c r="CM42" s="124"/>
      <c r="CN42" s="253">
        <f t="shared" si="35"/>
        <v>0</v>
      </c>
    </row>
    <row r="43" spans="1:92" ht="30" customHeight="1" thickBot="1" x14ac:dyDescent="0.35">
      <c r="A43" s="120" t="str">
        <f t="shared" si="32"/>
        <v/>
      </c>
      <c r="B43" s="121"/>
      <c r="C43" s="121"/>
      <c r="D43" s="121"/>
      <c r="E43" s="122" t="str">
        <f>IF('[1]UPR BILANS N'!N44="","",'[1]UPR BILANS N'!N44)</f>
        <v/>
      </c>
      <c r="F43" s="123"/>
      <c r="G43" s="124"/>
      <c r="H43" s="121"/>
      <c r="I43" s="125"/>
      <c r="J43" s="164" t="str">
        <f t="shared" si="6"/>
        <v/>
      </c>
      <c r="K43" s="164" t="str">
        <f t="shared" si="7"/>
        <v/>
      </c>
      <c r="L43" s="125"/>
      <c r="M43" s="125"/>
      <c r="N43" s="122" t="str">
        <f t="shared" si="8"/>
        <v/>
      </c>
      <c r="O43" s="122" t="str">
        <f t="shared" si="9"/>
        <v/>
      </c>
      <c r="P43" s="127" t="str">
        <f t="shared" si="10"/>
        <v/>
      </c>
      <c r="Q43" s="128"/>
      <c r="R43" s="125"/>
      <c r="S43" s="125"/>
      <c r="T43" s="125"/>
      <c r="U43" s="125"/>
      <c r="V43" s="122" t="str">
        <f t="shared" si="11"/>
        <v/>
      </c>
      <c r="W43" s="125"/>
      <c r="X43" s="125"/>
      <c r="Y43" s="125"/>
      <c r="Z43" s="125"/>
      <c r="AA43" s="125"/>
      <c r="AB43" s="125"/>
      <c r="AC43" s="125"/>
      <c r="AD43" s="125"/>
      <c r="AE43" s="125"/>
      <c r="AF43" s="125"/>
      <c r="AG43" s="122" t="str">
        <f t="shared" si="12"/>
        <v/>
      </c>
      <c r="AH43" s="165" t="e">
        <f>[2]PLAN_2!O44-[2]PLAN_2!W44-Q43-R43-S43-T43-U43+AU43-([1]NN!L46*0.15)</f>
        <v>#VALUE!</v>
      </c>
      <c r="AI43" s="165">
        <f>[2]PLAN_2!P44-[2]PLAN_2!X44</f>
        <v>0</v>
      </c>
      <c r="AJ43" s="165">
        <f>[2]PLAN_2!Q44-[2]PLAN_2!Y44</f>
        <v>0</v>
      </c>
      <c r="AK43" s="166">
        <f>IF([2]PLAN_1!L44="konieczne",3500,IF([2]PLAN_1!L44="potrzebne",2500,IF([2]PLAN_1!L44="wskazane",1500,0)))</f>
        <v>0</v>
      </c>
      <c r="AO43" s="167"/>
      <c r="AP43" s="167"/>
      <c r="AQ43" s="167"/>
      <c r="AR43" s="167"/>
      <c r="AS43" s="167"/>
      <c r="AT43" s="167"/>
      <c r="AU43" s="125"/>
      <c r="AV43" s="164" t="str">
        <f t="shared" si="1"/>
        <v/>
      </c>
      <c r="AW43" s="127" t="str">
        <f t="shared" si="13"/>
        <v/>
      </c>
      <c r="AX43" s="133" t="str">
        <f>IF(A43="","",IF(D43="","",INDEX([1]POBRANIE_!$B$6:$F$89,MATCH(D43,[1]POBRANIE_!$A$6:$A$89,0),5)))</f>
        <v/>
      </c>
      <c r="AY43" s="134" t="str">
        <f t="shared" si="33"/>
        <v/>
      </c>
      <c r="AZ43" s="134" t="str">
        <f t="shared" si="14"/>
        <v/>
      </c>
      <c r="BA43" s="135" t="str">
        <f t="shared" si="15"/>
        <v xml:space="preserve"> </v>
      </c>
      <c r="BB43" s="136" t="str">
        <f t="shared" si="16"/>
        <v xml:space="preserve"> </v>
      </c>
      <c r="BD43" s="160" t="str">
        <f t="shared" si="17"/>
        <v/>
      </c>
      <c r="BE43" s="143" t="str">
        <f t="shared" si="2"/>
        <v/>
      </c>
      <c r="BF43" s="143" t="str">
        <f t="shared" si="2"/>
        <v/>
      </c>
      <c r="BG43" s="161" t="str">
        <f t="shared" si="2"/>
        <v/>
      </c>
      <c r="BH43" s="140"/>
      <c r="BI43" s="140"/>
      <c r="BJ43" s="141"/>
      <c r="BK43" s="142" t="str">
        <f t="shared" si="18"/>
        <v/>
      </c>
      <c r="BL43" s="143"/>
      <c r="BM43" s="162" t="str">
        <f t="shared" si="19"/>
        <v/>
      </c>
      <c r="BN43" s="140"/>
      <c r="BO43" s="145" t="str">
        <f t="shared" si="37"/>
        <v/>
      </c>
      <c r="BP43" s="140"/>
      <c r="BQ43" s="140"/>
      <c r="BR43" s="163" t="str">
        <f t="shared" si="20"/>
        <v/>
      </c>
      <c r="BS43" s="163" t="str">
        <f t="shared" si="21"/>
        <v/>
      </c>
      <c r="BT43" s="147" t="str">
        <f t="shared" si="22"/>
        <v/>
      </c>
      <c r="BU43" s="151"/>
      <c r="BV43" s="148" t="str">
        <f t="shared" si="34"/>
        <v/>
      </c>
      <c r="BW43" s="149" t="str">
        <f t="shared" si="23"/>
        <v/>
      </c>
      <c r="BX43" s="150"/>
      <c r="BY43" s="151" t="str">
        <f t="shared" si="24"/>
        <v/>
      </c>
      <c r="BZ43" s="152"/>
      <c r="CA43" s="145" t="str">
        <f t="shared" si="36"/>
        <v/>
      </c>
      <c r="CB43" s="150"/>
      <c r="CC43" s="151" t="str">
        <f t="shared" si="25"/>
        <v/>
      </c>
      <c r="CD43" s="152"/>
      <c r="CE43" s="145" t="str">
        <f t="shared" si="5"/>
        <v/>
      </c>
      <c r="CF43" s="153" t="str">
        <f t="shared" si="26"/>
        <v/>
      </c>
      <c r="CG43" s="153" t="str">
        <f t="shared" si="27"/>
        <v/>
      </c>
      <c r="CH43" s="154" t="str">
        <f t="shared" si="28"/>
        <v/>
      </c>
      <c r="CI43" s="153" t="str">
        <f t="shared" si="29"/>
        <v/>
      </c>
      <c r="CJ43" s="153" t="str">
        <f t="shared" si="30"/>
        <v/>
      </c>
      <c r="CK43" s="153" t="str">
        <f t="shared" si="31"/>
        <v/>
      </c>
      <c r="CL43" s="155"/>
      <c r="CM43" s="124"/>
      <c r="CN43" s="253">
        <f t="shared" si="35"/>
        <v>0</v>
      </c>
    </row>
    <row r="44" spans="1:92" ht="30" customHeight="1" thickBot="1" x14ac:dyDescent="0.35">
      <c r="A44" s="120" t="str">
        <f t="shared" si="32"/>
        <v/>
      </c>
      <c r="B44" s="121"/>
      <c r="C44" s="121"/>
      <c r="D44" s="121"/>
      <c r="E44" s="122" t="str">
        <f>IF('[1]UPR BILANS N'!N45="","",'[1]UPR BILANS N'!N45)</f>
        <v/>
      </c>
      <c r="F44" s="123"/>
      <c r="G44" s="124"/>
      <c r="H44" s="121"/>
      <c r="I44" s="125"/>
      <c r="J44" s="164" t="str">
        <f t="shared" si="6"/>
        <v/>
      </c>
      <c r="K44" s="164" t="str">
        <f t="shared" si="7"/>
        <v/>
      </c>
      <c r="L44" s="125"/>
      <c r="M44" s="125"/>
      <c r="N44" s="122" t="str">
        <f t="shared" si="8"/>
        <v/>
      </c>
      <c r="O44" s="122" t="str">
        <f t="shared" si="9"/>
        <v/>
      </c>
      <c r="P44" s="127" t="str">
        <f t="shared" si="10"/>
        <v/>
      </c>
      <c r="Q44" s="128"/>
      <c r="R44" s="125"/>
      <c r="S44" s="125"/>
      <c r="T44" s="125"/>
      <c r="U44" s="125"/>
      <c r="V44" s="122" t="str">
        <f t="shared" si="11"/>
        <v/>
      </c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122" t="str">
        <f t="shared" si="12"/>
        <v/>
      </c>
      <c r="AH44" s="165" t="e">
        <f>[2]PLAN_2!O45-[2]PLAN_2!W45-Q44-R44-S44-T44-U44+AU44-([1]NN!L47*0.15)</f>
        <v>#VALUE!</v>
      </c>
      <c r="AI44" s="165">
        <f>[2]PLAN_2!P45-[2]PLAN_2!X45</f>
        <v>0</v>
      </c>
      <c r="AJ44" s="165">
        <f>[2]PLAN_2!Q45-[2]PLAN_2!Y45</f>
        <v>0</v>
      </c>
      <c r="AK44" s="166">
        <f>IF([2]PLAN_1!L45="konieczne",3500,IF([2]PLAN_1!L45="potrzebne",2500,IF([2]PLAN_1!L45="wskazane",1500,0)))</f>
        <v>0</v>
      </c>
      <c r="AO44" s="167"/>
      <c r="AP44" s="167"/>
      <c r="AQ44" s="167"/>
      <c r="AR44" s="167"/>
      <c r="AS44" s="167"/>
      <c r="AT44" s="167"/>
      <c r="AU44" s="125"/>
      <c r="AV44" s="164" t="str">
        <f t="shared" si="1"/>
        <v/>
      </c>
      <c r="AW44" s="127" t="str">
        <f t="shared" si="13"/>
        <v/>
      </c>
      <c r="AX44" s="133" t="str">
        <f>IF(A44="","",IF(D44="","",INDEX([1]POBRANIE_!$B$6:$F$89,MATCH(D44,[1]POBRANIE_!$A$6:$A$89,0),5)))</f>
        <v/>
      </c>
      <c r="AY44" s="134" t="str">
        <f t="shared" si="33"/>
        <v/>
      </c>
      <c r="AZ44" s="134" t="str">
        <f t="shared" si="14"/>
        <v/>
      </c>
      <c r="BA44" s="135" t="str">
        <f t="shared" si="15"/>
        <v xml:space="preserve"> </v>
      </c>
      <c r="BB44" s="136" t="str">
        <f t="shared" si="16"/>
        <v xml:space="preserve"> </v>
      </c>
      <c r="BD44" s="160" t="str">
        <f t="shared" si="17"/>
        <v/>
      </c>
      <c r="BE44" s="143" t="str">
        <f t="shared" si="2"/>
        <v/>
      </c>
      <c r="BF44" s="143" t="str">
        <f t="shared" si="2"/>
        <v/>
      </c>
      <c r="BG44" s="161" t="str">
        <f t="shared" si="2"/>
        <v/>
      </c>
      <c r="BH44" s="140"/>
      <c r="BI44" s="140"/>
      <c r="BJ44" s="141"/>
      <c r="BK44" s="142" t="str">
        <f t="shared" si="18"/>
        <v/>
      </c>
      <c r="BL44" s="143"/>
      <c r="BM44" s="162" t="str">
        <f t="shared" si="19"/>
        <v/>
      </c>
      <c r="BN44" s="140"/>
      <c r="BO44" s="145" t="str">
        <f t="shared" si="37"/>
        <v/>
      </c>
      <c r="BP44" s="140"/>
      <c r="BQ44" s="140"/>
      <c r="BR44" s="163" t="str">
        <f t="shared" si="20"/>
        <v/>
      </c>
      <c r="BS44" s="163" t="str">
        <f t="shared" si="21"/>
        <v/>
      </c>
      <c r="BT44" s="147" t="str">
        <f t="shared" si="22"/>
        <v/>
      </c>
      <c r="BU44" s="151"/>
      <c r="BV44" s="148" t="str">
        <f t="shared" si="34"/>
        <v/>
      </c>
      <c r="BW44" s="149" t="str">
        <f t="shared" si="23"/>
        <v/>
      </c>
      <c r="BX44" s="150"/>
      <c r="BY44" s="151" t="str">
        <f t="shared" si="24"/>
        <v/>
      </c>
      <c r="BZ44" s="152"/>
      <c r="CA44" s="145" t="str">
        <f t="shared" si="36"/>
        <v/>
      </c>
      <c r="CB44" s="150"/>
      <c r="CC44" s="151" t="str">
        <f t="shared" si="25"/>
        <v/>
      </c>
      <c r="CD44" s="152"/>
      <c r="CE44" s="145" t="str">
        <f t="shared" si="5"/>
        <v/>
      </c>
      <c r="CF44" s="153" t="str">
        <f t="shared" si="26"/>
        <v/>
      </c>
      <c r="CG44" s="153" t="str">
        <f t="shared" si="27"/>
        <v/>
      </c>
      <c r="CH44" s="154" t="str">
        <f t="shared" si="28"/>
        <v/>
      </c>
      <c r="CI44" s="153" t="str">
        <f t="shared" si="29"/>
        <v/>
      </c>
      <c r="CJ44" s="153" t="str">
        <f t="shared" si="30"/>
        <v/>
      </c>
      <c r="CK44" s="153" t="str">
        <f t="shared" si="31"/>
        <v/>
      </c>
      <c r="CL44" s="155"/>
      <c r="CM44" s="124"/>
      <c r="CN44" s="253">
        <f t="shared" si="35"/>
        <v>0</v>
      </c>
    </row>
    <row r="45" spans="1:92" ht="30" customHeight="1" thickBot="1" x14ac:dyDescent="0.35">
      <c r="A45" s="120" t="str">
        <f t="shared" si="32"/>
        <v/>
      </c>
      <c r="B45" s="121"/>
      <c r="C45" s="121"/>
      <c r="D45" s="121"/>
      <c r="E45" s="122" t="str">
        <f>IF('[1]UPR BILANS N'!N46="","",'[1]UPR BILANS N'!N46)</f>
        <v/>
      </c>
      <c r="F45" s="123"/>
      <c r="G45" s="124"/>
      <c r="H45" s="121"/>
      <c r="I45" s="125"/>
      <c r="J45" s="164" t="str">
        <f t="shared" si="6"/>
        <v/>
      </c>
      <c r="K45" s="164" t="str">
        <f t="shared" si="7"/>
        <v/>
      </c>
      <c r="L45" s="125"/>
      <c r="M45" s="125"/>
      <c r="N45" s="122" t="str">
        <f t="shared" si="8"/>
        <v/>
      </c>
      <c r="O45" s="122" t="str">
        <f t="shared" si="9"/>
        <v/>
      </c>
      <c r="P45" s="127" t="str">
        <f t="shared" si="10"/>
        <v/>
      </c>
      <c r="Q45" s="128"/>
      <c r="R45" s="125"/>
      <c r="S45" s="125"/>
      <c r="T45" s="125"/>
      <c r="U45" s="125"/>
      <c r="V45" s="122" t="str">
        <f t="shared" si="11"/>
        <v/>
      </c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2" t="str">
        <f t="shared" si="12"/>
        <v/>
      </c>
      <c r="AH45" s="165" t="e">
        <f>[2]PLAN_2!O46-[2]PLAN_2!W46-Q45-R45-S45-T45-U45+AU45-([1]NN!L48*0.15)</f>
        <v>#VALUE!</v>
      </c>
      <c r="AI45" s="165">
        <f>[2]PLAN_2!P46-[2]PLAN_2!X46</f>
        <v>0</v>
      </c>
      <c r="AJ45" s="165">
        <f>[2]PLAN_2!Q46-[2]PLAN_2!Y46</f>
        <v>0</v>
      </c>
      <c r="AK45" s="166">
        <f>IF([2]PLAN_1!L46="konieczne",3500,IF([2]PLAN_1!L46="potrzebne",2500,IF([2]PLAN_1!L46="wskazane",1500,0)))</f>
        <v>0</v>
      </c>
      <c r="AO45" s="167"/>
      <c r="AP45" s="167"/>
      <c r="AQ45" s="167"/>
      <c r="AR45" s="167"/>
      <c r="AS45" s="167"/>
      <c r="AT45" s="167"/>
      <c r="AU45" s="125"/>
      <c r="AV45" s="164" t="str">
        <f t="shared" si="1"/>
        <v/>
      </c>
      <c r="AW45" s="127" t="str">
        <f t="shared" si="13"/>
        <v/>
      </c>
      <c r="AX45" s="133" t="str">
        <f>IF(A45="","",IF(D45="","",INDEX([1]POBRANIE_!$B$6:$F$89,MATCH(D45,[1]POBRANIE_!$A$6:$A$89,0),5)))</f>
        <v/>
      </c>
      <c r="AY45" s="134" t="str">
        <f t="shared" si="33"/>
        <v/>
      </c>
      <c r="AZ45" s="134" t="str">
        <f t="shared" si="14"/>
        <v/>
      </c>
      <c r="BA45" s="135" t="str">
        <f t="shared" si="15"/>
        <v xml:space="preserve"> </v>
      </c>
      <c r="BB45" s="136" t="str">
        <f t="shared" si="16"/>
        <v xml:space="preserve"> </v>
      </c>
      <c r="BD45" s="160" t="str">
        <f t="shared" si="17"/>
        <v/>
      </c>
      <c r="BE45" s="143" t="str">
        <f t="shared" si="2"/>
        <v/>
      </c>
      <c r="BF45" s="143" t="str">
        <f t="shared" si="2"/>
        <v/>
      </c>
      <c r="BG45" s="161" t="str">
        <f t="shared" si="2"/>
        <v/>
      </c>
      <c r="BH45" s="140"/>
      <c r="BI45" s="140"/>
      <c r="BJ45" s="141"/>
      <c r="BK45" s="142" t="str">
        <f t="shared" si="18"/>
        <v/>
      </c>
      <c r="BL45" s="143"/>
      <c r="BM45" s="162" t="str">
        <f t="shared" si="19"/>
        <v/>
      </c>
      <c r="BN45" s="140"/>
      <c r="BO45" s="145" t="str">
        <f t="shared" si="37"/>
        <v/>
      </c>
      <c r="BP45" s="140"/>
      <c r="BQ45" s="140"/>
      <c r="BR45" s="163" t="str">
        <f t="shared" si="20"/>
        <v/>
      </c>
      <c r="BS45" s="163" t="str">
        <f t="shared" si="21"/>
        <v/>
      </c>
      <c r="BT45" s="147" t="str">
        <f t="shared" si="22"/>
        <v/>
      </c>
      <c r="BU45" s="151"/>
      <c r="BV45" s="148" t="str">
        <f t="shared" si="34"/>
        <v/>
      </c>
      <c r="BW45" s="149" t="str">
        <f t="shared" si="23"/>
        <v/>
      </c>
      <c r="BX45" s="150"/>
      <c r="BY45" s="151" t="str">
        <f t="shared" si="24"/>
        <v/>
      </c>
      <c r="BZ45" s="152"/>
      <c r="CA45" s="145" t="str">
        <f t="shared" si="36"/>
        <v/>
      </c>
      <c r="CB45" s="150"/>
      <c r="CC45" s="151" t="str">
        <f t="shared" si="25"/>
        <v/>
      </c>
      <c r="CD45" s="152"/>
      <c r="CE45" s="145" t="str">
        <f t="shared" si="5"/>
        <v/>
      </c>
      <c r="CF45" s="153" t="str">
        <f t="shared" si="26"/>
        <v/>
      </c>
      <c r="CG45" s="153" t="str">
        <f t="shared" si="27"/>
        <v/>
      </c>
      <c r="CH45" s="154" t="str">
        <f t="shared" si="28"/>
        <v/>
      </c>
      <c r="CI45" s="153" t="str">
        <f t="shared" si="29"/>
        <v/>
      </c>
      <c r="CJ45" s="153" t="str">
        <f t="shared" si="30"/>
        <v/>
      </c>
      <c r="CK45" s="153" t="str">
        <f t="shared" si="31"/>
        <v/>
      </c>
      <c r="CL45" s="155"/>
      <c r="CM45" s="124"/>
      <c r="CN45" s="253">
        <f t="shared" si="35"/>
        <v>0</v>
      </c>
    </row>
    <row r="46" spans="1:92" ht="30" customHeight="1" thickBot="1" x14ac:dyDescent="0.35">
      <c r="A46" s="120" t="str">
        <f t="shared" si="32"/>
        <v/>
      </c>
      <c r="B46" s="121"/>
      <c r="C46" s="121"/>
      <c r="D46" s="121"/>
      <c r="E46" s="122" t="str">
        <f>IF('[1]UPR BILANS N'!N47="","",'[1]UPR BILANS N'!N47)</f>
        <v/>
      </c>
      <c r="F46" s="123"/>
      <c r="G46" s="124"/>
      <c r="H46" s="121"/>
      <c r="I46" s="125"/>
      <c r="J46" s="164" t="str">
        <f t="shared" si="6"/>
        <v/>
      </c>
      <c r="K46" s="164" t="str">
        <f t="shared" si="7"/>
        <v/>
      </c>
      <c r="L46" s="125"/>
      <c r="M46" s="125"/>
      <c r="N46" s="122" t="str">
        <f t="shared" si="8"/>
        <v/>
      </c>
      <c r="O46" s="122" t="str">
        <f t="shared" si="9"/>
        <v/>
      </c>
      <c r="P46" s="127" t="str">
        <f t="shared" si="10"/>
        <v/>
      </c>
      <c r="Q46" s="128"/>
      <c r="R46" s="125"/>
      <c r="S46" s="125"/>
      <c r="T46" s="125"/>
      <c r="U46" s="125"/>
      <c r="V46" s="122" t="str">
        <f t="shared" si="11"/>
        <v/>
      </c>
      <c r="W46" s="125"/>
      <c r="X46" s="125"/>
      <c r="Y46" s="125"/>
      <c r="Z46" s="125"/>
      <c r="AA46" s="125"/>
      <c r="AB46" s="125"/>
      <c r="AC46" s="125"/>
      <c r="AD46" s="125"/>
      <c r="AE46" s="125"/>
      <c r="AF46" s="125"/>
      <c r="AG46" s="122" t="str">
        <f t="shared" si="12"/>
        <v/>
      </c>
      <c r="AH46" s="165" t="e">
        <f>[2]PLAN_2!O47-[2]PLAN_2!W47-Q46-R46-S46-T46-U46+AU46-([1]NN!L49*0.15)</f>
        <v>#VALUE!</v>
      </c>
      <c r="AI46" s="165">
        <f>[2]PLAN_2!P47-[2]PLAN_2!X47</f>
        <v>0</v>
      </c>
      <c r="AJ46" s="165">
        <f>[2]PLAN_2!Q47-[2]PLAN_2!Y47</f>
        <v>0</v>
      </c>
      <c r="AK46" s="166">
        <f>IF([2]PLAN_1!L47="konieczne",3500,IF([2]PLAN_1!L47="potrzebne",2500,IF([2]PLAN_1!L47="wskazane",1500,0)))</f>
        <v>0</v>
      </c>
      <c r="AO46" s="167"/>
      <c r="AP46" s="167"/>
      <c r="AQ46" s="167"/>
      <c r="AR46" s="167"/>
      <c r="AS46" s="167"/>
      <c r="AT46" s="167"/>
      <c r="AU46" s="125"/>
      <c r="AV46" s="164" t="str">
        <f t="shared" si="1"/>
        <v/>
      </c>
      <c r="AW46" s="127" t="str">
        <f t="shared" si="13"/>
        <v/>
      </c>
      <c r="AX46" s="133" t="str">
        <f>IF(A46="","",IF(D46="","",INDEX([1]POBRANIE_!$B$6:$F$89,MATCH(D46,[1]POBRANIE_!$A$6:$A$89,0),5)))</f>
        <v/>
      </c>
      <c r="AY46" s="134" t="str">
        <f t="shared" si="33"/>
        <v/>
      </c>
      <c r="AZ46" s="134" t="str">
        <f t="shared" si="14"/>
        <v/>
      </c>
      <c r="BA46" s="135" t="str">
        <f t="shared" si="15"/>
        <v xml:space="preserve"> </v>
      </c>
      <c r="BB46" s="136" t="str">
        <f t="shared" si="16"/>
        <v xml:space="preserve"> </v>
      </c>
      <c r="BD46" s="160" t="str">
        <f t="shared" si="17"/>
        <v/>
      </c>
      <c r="BE46" s="143" t="str">
        <f t="shared" si="2"/>
        <v/>
      </c>
      <c r="BF46" s="143" t="str">
        <f t="shared" si="2"/>
        <v/>
      </c>
      <c r="BG46" s="161" t="str">
        <f t="shared" si="2"/>
        <v/>
      </c>
      <c r="BH46" s="140"/>
      <c r="BI46" s="140"/>
      <c r="BJ46" s="141"/>
      <c r="BK46" s="142" t="str">
        <f t="shared" si="18"/>
        <v/>
      </c>
      <c r="BL46" s="143"/>
      <c r="BM46" s="162" t="str">
        <f t="shared" si="19"/>
        <v/>
      </c>
      <c r="BN46" s="140"/>
      <c r="BO46" s="145" t="str">
        <f t="shared" si="37"/>
        <v/>
      </c>
      <c r="BP46" s="140"/>
      <c r="BQ46" s="140"/>
      <c r="BR46" s="163" t="str">
        <f t="shared" si="20"/>
        <v/>
      </c>
      <c r="BS46" s="163" t="str">
        <f t="shared" si="21"/>
        <v/>
      </c>
      <c r="BT46" s="147" t="str">
        <f t="shared" si="22"/>
        <v/>
      </c>
      <c r="BU46" s="151"/>
      <c r="BV46" s="148" t="str">
        <f t="shared" si="34"/>
        <v/>
      </c>
      <c r="BW46" s="149" t="str">
        <f t="shared" si="23"/>
        <v/>
      </c>
      <c r="BX46" s="150"/>
      <c r="BY46" s="151" t="str">
        <f t="shared" si="24"/>
        <v/>
      </c>
      <c r="BZ46" s="152"/>
      <c r="CA46" s="145" t="str">
        <f t="shared" si="36"/>
        <v/>
      </c>
      <c r="CB46" s="150"/>
      <c r="CC46" s="151" t="str">
        <f t="shared" si="25"/>
        <v/>
      </c>
      <c r="CD46" s="152"/>
      <c r="CE46" s="145" t="str">
        <f t="shared" si="5"/>
        <v/>
      </c>
      <c r="CF46" s="153" t="str">
        <f t="shared" si="26"/>
        <v/>
      </c>
      <c r="CG46" s="153" t="str">
        <f t="shared" si="27"/>
        <v/>
      </c>
      <c r="CH46" s="154" t="str">
        <f t="shared" si="28"/>
        <v/>
      </c>
      <c r="CI46" s="153" t="str">
        <f t="shared" si="29"/>
        <v/>
      </c>
      <c r="CJ46" s="153" t="str">
        <f t="shared" si="30"/>
        <v/>
      </c>
      <c r="CK46" s="153" t="str">
        <f t="shared" si="31"/>
        <v/>
      </c>
      <c r="CL46" s="155"/>
      <c r="CM46" s="124"/>
      <c r="CN46" s="253">
        <f t="shared" si="35"/>
        <v>0</v>
      </c>
    </row>
    <row r="47" spans="1:92" ht="30" customHeight="1" thickBot="1" x14ac:dyDescent="0.35">
      <c r="A47" s="120" t="str">
        <f t="shared" si="32"/>
        <v/>
      </c>
      <c r="B47" s="121"/>
      <c r="C47" s="121"/>
      <c r="D47" s="121"/>
      <c r="E47" s="122" t="str">
        <f>IF('[1]UPR BILANS N'!N48="","",'[1]UPR BILANS N'!N48)</f>
        <v/>
      </c>
      <c r="F47" s="123"/>
      <c r="G47" s="124"/>
      <c r="H47" s="121"/>
      <c r="I47" s="125"/>
      <c r="J47" s="164" t="str">
        <f t="shared" si="6"/>
        <v/>
      </c>
      <c r="K47" s="164" t="str">
        <f t="shared" si="7"/>
        <v/>
      </c>
      <c r="L47" s="125"/>
      <c r="M47" s="125"/>
      <c r="N47" s="122" t="str">
        <f t="shared" si="8"/>
        <v/>
      </c>
      <c r="O47" s="122" t="str">
        <f t="shared" si="9"/>
        <v/>
      </c>
      <c r="P47" s="127" t="str">
        <f t="shared" si="10"/>
        <v/>
      </c>
      <c r="Q47" s="128"/>
      <c r="R47" s="125"/>
      <c r="S47" s="125"/>
      <c r="T47" s="125"/>
      <c r="U47" s="125"/>
      <c r="V47" s="122" t="str">
        <f t="shared" si="11"/>
        <v/>
      </c>
      <c r="W47" s="125"/>
      <c r="X47" s="125"/>
      <c r="Y47" s="125"/>
      <c r="Z47" s="125"/>
      <c r="AA47" s="125"/>
      <c r="AB47" s="125"/>
      <c r="AC47" s="125"/>
      <c r="AD47" s="125"/>
      <c r="AE47" s="125"/>
      <c r="AF47" s="125"/>
      <c r="AG47" s="122" t="str">
        <f t="shared" si="12"/>
        <v/>
      </c>
      <c r="AH47" s="165" t="e">
        <f>[2]PLAN_2!O48-[2]PLAN_2!W48-Q47-R47-S47-T47-U47+AU47-([1]NN!L50*0.15)</f>
        <v>#VALUE!</v>
      </c>
      <c r="AI47" s="165">
        <f>[2]PLAN_2!P48-[2]PLAN_2!X48</f>
        <v>0</v>
      </c>
      <c r="AJ47" s="165">
        <f>[2]PLAN_2!Q48-[2]PLAN_2!Y48</f>
        <v>0</v>
      </c>
      <c r="AK47" s="166">
        <f>IF([2]PLAN_1!L48="konieczne",3500,IF([2]PLAN_1!L48="potrzebne",2500,IF([2]PLAN_1!L48="wskazane",1500,0)))</f>
        <v>0</v>
      </c>
      <c r="AO47" s="167"/>
      <c r="AP47" s="167"/>
      <c r="AQ47" s="167"/>
      <c r="AR47" s="167"/>
      <c r="AS47" s="167"/>
      <c r="AT47" s="167"/>
      <c r="AU47" s="125"/>
      <c r="AV47" s="164" t="str">
        <f t="shared" si="1"/>
        <v/>
      </c>
      <c r="AW47" s="127" t="str">
        <f t="shared" si="13"/>
        <v/>
      </c>
      <c r="AX47" s="133" t="str">
        <f>IF(A47="","",IF(D47="","",INDEX([1]POBRANIE_!$B$6:$F$89,MATCH(D47,[1]POBRANIE_!$A$6:$A$89,0),5)))</f>
        <v/>
      </c>
      <c r="AY47" s="134" t="str">
        <f t="shared" si="33"/>
        <v/>
      </c>
      <c r="AZ47" s="134" t="str">
        <f t="shared" si="14"/>
        <v/>
      </c>
      <c r="BA47" s="135" t="str">
        <f t="shared" si="15"/>
        <v xml:space="preserve"> </v>
      </c>
      <c r="BB47" s="136" t="str">
        <f t="shared" si="16"/>
        <v xml:space="preserve"> </v>
      </c>
      <c r="BD47" s="160" t="str">
        <f t="shared" si="17"/>
        <v/>
      </c>
      <c r="BE47" s="143" t="str">
        <f t="shared" si="2"/>
        <v/>
      </c>
      <c r="BF47" s="143" t="str">
        <f t="shared" si="2"/>
        <v/>
      </c>
      <c r="BG47" s="161" t="str">
        <f t="shared" si="2"/>
        <v/>
      </c>
      <c r="BH47" s="140"/>
      <c r="BI47" s="140"/>
      <c r="BJ47" s="141"/>
      <c r="BK47" s="142" t="str">
        <f t="shared" si="18"/>
        <v/>
      </c>
      <c r="BL47" s="143"/>
      <c r="BM47" s="162" t="str">
        <f t="shared" si="19"/>
        <v/>
      </c>
      <c r="BN47" s="140"/>
      <c r="BO47" s="145" t="str">
        <f t="shared" si="37"/>
        <v/>
      </c>
      <c r="BP47" s="140"/>
      <c r="BQ47" s="140"/>
      <c r="BR47" s="163" t="str">
        <f t="shared" si="20"/>
        <v/>
      </c>
      <c r="BS47" s="163" t="str">
        <f t="shared" si="21"/>
        <v/>
      </c>
      <c r="BT47" s="147" t="str">
        <f t="shared" si="22"/>
        <v/>
      </c>
      <c r="BU47" s="151"/>
      <c r="BV47" s="148" t="str">
        <f t="shared" si="34"/>
        <v/>
      </c>
      <c r="BW47" s="149" t="str">
        <f t="shared" si="23"/>
        <v/>
      </c>
      <c r="BX47" s="150"/>
      <c r="BY47" s="151" t="str">
        <f t="shared" si="24"/>
        <v/>
      </c>
      <c r="BZ47" s="152"/>
      <c r="CA47" s="145" t="str">
        <f t="shared" si="36"/>
        <v/>
      </c>
      <c r="CB47" s="150"/>
      <c r="CC47" s="151" t="str">
        <f t="shared" si="25"/>
        <v/>
      </c>
      <c r="CD47" s="152"/>
      <c r="CE47" s="145" t="str">
        <f t="shared" si="5"/>
        <v/>
      </c>
      <c r="CF47" s="153" t="str">
        <f t="shared" si="26"/>
        <v/>
      </c>
      <c r="CG47" s="153" t="str">
        <f t="shared" si="27"/>
        <v/>
      </c>
      <c r="CH47" s="154" t="str">
        <f t="shared" si="28"/>
        <v/>
      </c>
      <c r="CI47" s="153" t="str">
        <f t="shared" si="29"/>
        <v/>
      </c>
      <c r="CJ47" s="153" t="str">
        <f t="shared" si="30"/>
        <v/>
      </c>
      <c r="CK47" s="153" t="str">
        <f t="shared" si="31"/>
        <v/>
      </c>
      <c r="CL47" s="155"/>
      <c r="CM47" s="124"/>
      <c r="CN47" s="253">
        <f t="shared" si="35"/>
        <v>0</v>
      </c>
    </row>
    <row r="48" spans="1:92" ht="30" customHeight="1" thickBot="1" x14ac:dyDescent="0.35">
      <c r="A48" s="120" t="str">
        <f t="shared" si="32"/>
        <v/>
      </c>
      <c r="B48" s="121"/>
      <c r="C48" s="121"/>
      <c r="D48" s="121"/>
      <c r="E48" s="122" t="str">
        <f>IF('[1]UPR BILANS N'!N49="","",'[1]UPR BILANS N'!N49)</f>
        <v/>
      </c>
      <c r="F48" s="123"/>
      <c r="G48" s="124"/>
      <c r="H48" s="121"/>
      <c r="I48" s="125"/>
      <c r="J48" s="164" t="str">
        <f t="shared" si="6"/>
        <v/>
      </c>
      <c r="K48" s="164" t="str">
        <f t="shared" si="7"/>
        <v/>
      </c>
      <c r="L48" s="125"/>
      <c r="M48" s="125"/>
      <c r="N48" s="122" t="str">
        <f t="shared" si="8"/>
        <v/>
      </c>
      <c r="O48" s="122" t="str">
        <f t="shared" si="9"/>
        <v/>
      </c>
      <c r="P48" s="127" t="str">
        <f t="shared" si="10"/>
        <v/>
      </c>
      <c r="Q48" s="128"/>
      <c r="R48" s="125"/>
      <c r="S48" s="125"/>
      <c r="T48" s="125"/>
      <c r="U48" s="125"/>
      <c r="V48" s="122" t="str">
        <f t="shared" si="11"/>
        <v/>
      </c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122" t="str">
        <f t="shared" si="12"/>
        <v/>
      </c>
      <c r="AH48" s="165" t="e">
        <f>[2]PLAN_2!O49-[2]PLAN_2!W49-Q48-R48-S48-T48-U48+AU48-([1]NN!L51*0.15)</f>
        <v>#VALUE!</v>
      </c>
      <c r="AI48" s="165">
        <f>[2]PLAN_2!P49-[2]PLAN_2!X49</f>
        <v>0</v>
      </c>
      <c r="AJ48" s="165">
        <f>[2]PLAN_2!Q49-[2]PLAN_2!Y49</f>
        <v>0</v>
      </c>
      <c r="AK48" s="166">
        <f>IF([2]PLAN_1!L49="konieczne",3500,IF([2]PLAN_1!L49="potrzebne",2500,IF([2]PLAN_1!L49="wskazane",1500,0)))</f>
        <v>0</v>
      </c>
      <c r="AO48" s="167"/>
      <c r="AP48" s="167"/>
      <c r="AQ48" s="167"/>
      <c r="AR48" s="167"/>
      <c r="AS48" s="167"/>
      <c r="AT48" s="167"/>
      <c r="AU48" s="125"/>
      <c r="AV48" s="164" t="str">
        <f t="shared" si="1"/>
        <v/>
      </c>
      <c r="AW48" s="127" t="str">
        <f t="shared" si="13"/>
        <v/>
      </c>
      <c r="AX48" s="133" t="str">
        <f>IF(A48="","",IF(D48="","",INDEX([1]POBRANIE_!$B$6:$F$89,MATCH(D48,[1]POBRANIE_!$A$6:$A$89,0),5)))</f>
        <v/>
      </c>
      <c r="AY48" s="134" t="str">
        <f t="shared" si="33"/>
        <v/>
      </c>
      <c r="AZ48" s="134" t="str">
        <f t="shared" si="14"/>
        <v/>
      </c>
      <c r="BA48" s="135" t="str">
        <f t="shared" si="15"/>
        <v xml:space="preserve"> </v>
      </c>
      <c r="BB48" s="136" t="str">
        <f t="shared" si="16"/>
        <v xml:space="preserve"> </v>
      </c>
      <c r="BD48" s="160" t="str">
        <f t="shared" si="17"/>
        <v/>
      </c>
      <c r="BE48" s="143" t="str">
        <f t="shared" si="2"/>
        <v/>
      </c>
      <c r="BF48" s="143" t="str">
        <f t="shared" si="2"/>
        <v/>
      </c>
      <c r="BG48" s="161" t="str">
        <f t="shared" si="2"/>
        <v/>
      </c>
      <c r="BH48" s="140"/>
      <c r="BI48" s="140"/>
      <c r="BJ48" s="141"/>
      <c r="BK48" s="142" t="str">
        <f t="shared" si="18"/>
        <v/>
      </c>
      <c r="BL48" s="143"/>
      <c r="BM48" s="162" t="str">
        <f t="shared" si="19"/>
        <v/>
      </c>
      <c r="BN48" s="140"/>
      <c r="BO48" s="145" t="str">
        <f t="shared" si="37"/>
        <v/>
      </c>
      <c r="BP48" s="140"/>
      <c r="BQ48" s="140"/>
      <c r="BR48" s="163" t="str">
        <f t="shared" si="20"/>
        <v/>
      </c>
      <c r="BS48" s="163" t="str">
        <f t="shared" si="21"/>
        <v/>
      </c>
      <c r="BT48" s="147" t="str">
        <f t="shared" si="22"/>
        <v/>
      </c>
      <c r="BU48" s="151"/>
      <c r="BV48" s="148" t="str">
        <f t="shared" si="34"/>
        <v/>
      </c>
      <c r="BW48" s="149" t="str">
        <f t="shared" si="23"/>
        <v/>
      </c>
      <c r="BX48" s="150"/>
      <c r="BY48" s="151" t="str">
        <f t="shared" si="24"/>
        <v/>
      </c>
      <c r="BZ48" s="152"/>
      <c r="CA48" s="145" t="str">
        <f t="shared" si="36"/>
        <v/>
      </c>
      <c r="CB48" s="150"/>
      <c r="CC48" s="151" t="str">
        <f t="shared" si="25"/>
        <v/>
      </c>
      <c r="CD48" s="152"/>
      <c r="CE48" s="145" t="str">
        <f t="shared" si="5"/>
        <v/>
      </c>
      <c r="CF48" s="153" t="str">
        <f t="shared" si="26"/>
        <v/>
      </c>
      <c r="CG48" s="153" t="str">
        <f t="shared" si="27"/>
        <v/>
      </c>
      <c r="CH48" s="154" t="str">
        <f t="shared" si="28"/>
        <v/>
      </c>
      <c r="CI48" s="153" t="str">
        <f t="shared" si="29"/>
        <v/>
      </c>
      <c r="CJ48" s="153" t="str">
        <f t="shared" si="30"/>
        <v/>
      </c>
      <c r="CK48" s="153" t="str">
        <f t="shared" si="31"/>
        <v/>
      </c>
      <c r="CL48" s="155"/>
      <c r="CM48" s="124"/>
      <c r="CN48" s="253">
        <f t="shared" si="35"/>
        <v>0</v>
      </c>
    </row>
    <row r="49" spans="1:92" ht="30" customHeight="1" thickBot="1" x14ac:dyDescent="0.35">
      <c r="A49" s="120" t="str">
        <f t="shared" si="32"/>
        <v/>
      </c>
      <c r="B49" s="121"/>
      <c r="C49" s="121"/>
      <c r="D49" s="121"/>
      <c r="E49" s="122" t="str">
        <f>IF('[1]UPR BILANS N'!N50="","",'[1]UPR BILANS N'!N50)</f>
        <v/>
      </c>
      <c r="F49" s="123"/>
      <c r="G49" s="124"/>
      <c r="H49" s="121"/>
      <c r="I49" s="125"/>
      <c r="J49" s="164" t="str">
        <f t="shared" si="6"/>
        <v/>
      </c>
      <c r="K49" s="164" t="str">
        <f t="shared" si="7"/>
        <v/>
      </c>
      <c r="L49" s="125"/>
      <c r="M49" s="125"/>
      <c r="N49" s="122" t="str">
        <f t="shared" si="8"/>
        <v/>
      </c>
      <c r="O49" s="122" t="str">
        <f t="shared" si="9"/>
        <v/>
      </c>
      <c r="P49" s="127" t="str">
        <f t="shared" si="10"/>
        <v/>
      </c>
      <c r="Q49" s="128"/>
      <c r="R49" s="125"/>
      <c r="S49" s="125"/>
      <c r="T49" s="125"/>
      <c r="U49" s="125"/>
      <c r="V49" s="122" t="str">
        <f t="shared" si="11"/>
        <v/>
      </c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2" t="str">
        <f t="shared" si="12"/>
        <v/>
      </c>
      <c r="AH49" s="165" t="e">
        <f>[2]PLAN_2!O50-[2]PLAN_2!W50-Q49-R49-S49-T49-U49+AU49-([1]NN!L52*0.15)</f>
        <v>#VALUE!</v>
      </c>
      <c r="AI49" s="165">
        <f>[2]PLAN_2!P50-[2]PLAN_2!X50</f>
        <v>0</v>
      </c>
      <c r="AJ49" s="165">
        <f>[2]PLAN_2!Q50-[2]PLAN_2!Y50</f>
        <v>0</v>
      </c>
      <c r="AK49" s="166">
        <f>IF([2]PLAN_1!L50="konieczne",3500,IF([2]PLAN_1!L50="potrzebne",2500,IF([2]PLAN_1!L50="wskazane",1500,0)))</f>
        <v>0</v>
      </c>
      <c r="AO49" s="167"/>
      <c r="AP49" s="167"/>
      <c r="AQ49" s="167"/>
      <c r="AR49" s="167"/>
      <c r="AS49" s="167"/>
      <c r="AT49" s="167"/>
      <c r="AU49" s="125"/>
      <c r="AV49" s="164" t="str">
        <f t="shared" si="1"/>
        <v/>
      </c>
      <c r="AW49" s="127" t="str">
        <f t="shared" si="13"/>
        <v/>
      </c>
      <c r="AX49" s="133" t="str">
        <f>IF(A49="","",IF(D49="","",INDEX([1]POBRANIE_!$B$6:$F$89,MATCH(D49,[1]POBRANIE_!$A$6:$A$89,0),5)))</f>
        <v/>
      </c>
      <c r="AY49" s="134" t="str">
        <f t="shared" si="33"/>
        <v/>
      </c>
      <c r="AZ49" s="134" t="str">
        <f t="shared" si="14"/>
        <v/>
      </c>
      <c r="BA49" s="135" t="str">
        <f t="shared" si="15"/>
        <v xml:space="preserve"> </v>
      </c>
      <c r="BB49" s="136" t="str">
        <f t="shared" si="16"/>
        <v xml:space="preserve"> </v>
      </c>
      <c r="BD49" s="160" t="str">
        <f t="shared" si="17"/>
        <v/>
      </c>
      <c r="BE49" s="143" t="str">
        <f t="shared" si="2"/>
        <v/>
      </c>
      <c r="BF49" s="143" t="str">
        <f t="shared" si="2"/>
        <v/>
      </c>
      <c r="BG49" s="161" t="str">
        <f t="shared" si="2"/>
        <v/>
      </c>
      <c r="BH49" s="140"/>
      <c r="BI49" s="140"/>
      <c r="BJ49" s="141"/>
      <c r="BK49" s="142" t="str">
        <f t="shared" si="18"/>
        <v/>
      </c>
      <c r="BL49" s="143"/>
      <c r="BM49" s="162" t="str">
        <f t="shared" si="19"/>
        <v/>
      </c>
      <c r="BN49" s="140"/>
      <c r="BO49" s="145" t="str">
        <f t="shared" si="37"/>
        <v/>
      </c>
      <c r="BP49" s="140"/>
      <c r="BQ49" s="140"/>
      <c r="BR49" s="163" t="str">
        <f t="shared" si="20"/>
        <v/>
      </c>
      <c r="BS49" s="163" t="str">
        <f t="shared" si="21"/>
        <v/>
      </c>
      <c r="BT49" s="147" t="str">
        <f t="shared" si="22"/>
        <v/>
      </c>
      <c r="BU49" s="151"/>
      <c r="BV49" s="148" t="str">
        <f t="shared" si="34"/>
        <v/>
      </c>
      <c r="BW49" s="149" t="str">
        <f t="shared" si="23"/>
        <v/>
      </c>
      <c r="BX49" s="150"/>
      <c r="BY49" s="151" t="str">
        <f t="shared" si="24"/>
        <v/>
      </c>
      <c r="BZ49" s="152"/>
      <c r="CA49" s="145" t="str">
        <f t="shared" si="36"/>
        <v/>
      </c>
      <c r="CB49" s="150"/>
      <c r="CC49" s="151" t="str">
        <f t="shared" si="25"/>
        <v/>
      </c>
      <c r="CD49" s="152"/>
      <c r="CE49" s="145" t="str">
        <f t="shared" si="5"/>
        <v/>
      </c>
      <c r="CF49" s="153" t="str">
        <f t="shared" si="26"/>
        <v/>
      </c>
      <c r="CG49" s="153" t="str">
        <f t="shared" si="27"/>
        <v/>
      </c>
      <c r="CH49" s="154" t="str">
        <f t="shared" si="28"/>
        <v/>
      </c>
      <c r="CI49" s="153" t="str">
        <f t="shared" si="29"/>
        <v/>
      </c>
      <c r="CJ49" s="153" t="str">
        <f t="shared" si="30"/>
        <v/>
      </c>
      <c r="CK49" s="153" t="str">
        <f t="shared" si="31"/>
        <v/>
      </c>
      <c r="CL49" s="155"/>
      <c r="CM49" s="124"/>
      <c r="CN49" s="253">
        <f t="shared" si="35"/>
        <v>0</v>
      </c>
    </row>
    <row r="50" spans="1:92" ht="30" customHeight="1" thickBot="1" x14ac:dyDescent="0.35">
      <c r="A50" s="120" t="str">
        <f t="shared" si="32"/>
        <v/>
      </c>
      <c r="B50" s="121"/>
      <c r="C50" s="121"/>
      <c r="D50" s="121"/>
      <c r="E50" s="122" t="str">
        <f>IF('[1]UPR BILANS N'!N51="","",'[1]UPR BILANS N'!N51)</f>
        <v/>
      </c>
      <c r="F50" s="123"/>
      <c r="G50" s="124"/>
      <c r="H50" s="121"/>
      <c r="I50" s="125"/>
      <c r="J50" s="164" t="str">
        <f t="shared" si="6"/>
        <v/>
      </c>
      <c r="K50" s="164" t="str">
        <f t="shared" si="7"/>
        <v/>
      </c>
      <c r="L50" s="125"/>
      <c r="M50" s="125"/>
      <c r="N50" s="122" t="str">
        <f t="shared" si="8"/>
        <v/>
      </c>
      <c r="O50" s="122" t="str">
        <f t="shared" si="9"/>
        <v/>
      </c>
      <c r="P50" s="127" t="str">
        <f t="shared" si="10"/>
        <v/>
      </c>
      <c r="Q50" s="128"/>
      <c r="R50" s="125"/>
      <c r="S50" s="125"/>
      <c r="T50" s="125"/>
      <c r="U50" s="125"/>
      <c r="V50" s="122" t="str">
        <f t="shared" si="11"/>
        <v/>
      </c>
      <c r="W50" s="125"/>
      <c r="X50" s="125"/>
      <c r="Y50" s="125"/>
      <c r="Z50" s="125"/>
      <c r="AA50" s="125"/>
      <c r="AB50" s="125"/>
      <c r="AC50" s="125"/>
      <c r="AD50" s="125"/>
      <c r="AE50" s="125"/>
      <c r="AF50" s="125"/>
      <c r="AG50" s="122" t="str">
        <f t="shared" si="12"/>
        <v/>
      </c>
      <c r="AH50" s="165" t="e">
        <f>[2]PLAN_2!O51-[2]PLAN_2!W51-Q50-R50-S50-T50-U50+AU50-([1]NN!L53*0.15)</f>
        <v>#VALUE!</v>
      </c>
      <c r="AI50" s="165">
        <f>[2]PLAN_2!P51-[2]PLAN_2!X51</f>
        <v>0</v>
      </c>
      <c r="AJ50" s="165">
        <f>[2]PLAN_2!Q51-[2]PLAN_2!Y51</f>
        <v>0</v>
      </c>
      <c r="AK50" s="166">
        <f>IF([2]PLAN_1!L51="konieczne",3500,IF([2]PLAN_1!L51="potrzebne",2500,IF([2]PLAN_1!L51="wskazane",1500,0)))</f>
        <v>0</v>
      </c>
      <c r="AO50" s="167"/>
      <c r="AP50" s="167"/>
      <c r="AQ50" s="167"/>
      <c r="AR50" s="167"/>
      <c r="AS50" s="167"/>
      <c r="AT50" s="167"/>
      <c r="AU50" s="125"/>
      <c r="AV50" s="164" t="str">
        <f t="shared" si="1"/>
        <v/>
      </c>
      <c r="AW50" s="127" t="str">
        <f t="shared" si="13"/>
        <v/>
      </c>
      <c r="AX50" s="133" t="str">
        <f>IF(A50="","",IF(D50="","",INDEX([1]POBRANIE_!$B$6:$F$89,MATCH(D50,[1]POBRANIE_!$A$6:$A$89,0),5)))</f>
        <v/>
      </c>
      <c r="AY50" s="134" t="str">
        <f t="shared" si="33"/>
        <v/>
      </c>
      <c r="AZ50" s="134" t="str">
        <f t="shared" si="14"/>
        <v/>
      </c>
      <c r="BA50" s="135" t="str">
        <f t="shared" si="15"/>
        <v xml:space="preserve"> </v>
      </c>
      <c r="BB50" s="136" t="str">
        <f t="shared" si="16"/>
        <v xml:space="preserve"> </v>
      </c>
      <c r="BD50" s="160" t="str">
        <f t="shared" si="17"/>
        <v/>
      </c>
      <c r="BE50" s="143" t="str">
        <f t="shared" si="2"/>
        <v/>
      </c>
      <c r="BF50" s="143" t="str">
        <f t="shared" si="2"/>
        <v/>
      </c>
      <c r="BG50" s="161" t="str">
        <f t="shared" si="2"/>
        <v/>
      </c>
      <c r="BH50" s="140"/>
      <c r="BI50" s="140"/>
      <c r="BJ50" s="141"/>
      <c r="BK50" s="142" t="str">
        <f t="shared" si="18"/>
        <v/>
      </c>
      <c r="BL50" s="143"/>
      <c r="BM50" s="162" t="str">
        <f t="shared" si="19"/>
        <v/>
      </c>
      <c r="BN50" s="140"/>
      <c r="BO50" s="145" t="str">
        <f t="shared" si="37"/>
        <v/>
      </c>
      <c r="BP50" s="140"/>
      <c r="BQ50" s="140"/>
      <c r="BR50" s="163" t="str">
        <f t="shared" si="20"/>
        <v/>
      </c>
      <c r="BS50" s="163" t="str">
        <f t="shared" si="21"/>
        <v/>
      </c>
      <c r="BT50" s="147" t="str">
        <f t="shared" si="22"/>
        <v/>
      </c>
      <c r="BU50" s="151"/>
      <c r="BV50" s="148" t="str">
        <f t="shared" si="34"/>
        <v/>
      </c>
      <c r="BW50" s="149" t="str">
        <f t="shared" si="23"/>
        <v/>
      </c>
      <c r="BX50" s="150"/>
      <c r="BY50" s="151" t="str">
        <f t="shared" si="24"/>
        <v/>
      </c>
      <c r="BZ50" s="152"/>
      <c r="CA50" s="145" t="str">
        <f t="shared" si="36"/>
        <v/>
      </c>
      <c r="CB50" s="150"/>
      <c r="CC50" s="151" t="str">
        <f t="shared" si="25"/>
        <v/>
      </c>
      <c r="CD50" s="152"/>
      <c r="CE50" s="145" t="str">
        <f t="shared" si="5"/>
        <v/>
      </c>
      <c r="CF50" s="153" t="str">
        <f t="shared" si="26"/>
        <v/>
      </c>
      <c r="CG50" s="153" t="str">
        <f t="shared" si="27"/>
        <v/>
      </c>
      <c r="CH50" s="154" t="str">
        <f t="shared" si="28"/>
        <v/>
      </c>
      <c r="CI50" s="153" t="str">
        <f t="shared" si="29"/>
        <v/>
      </c>
      <c r="CJ50" s="153" t="str">
        <f t="shared" si="30"/>
        <v/>
      </c>
      <c r="CK50" s="153" t="str">
        <f t="shared" si="31"/>
        <v/>
      </c>
      <c r="CL50" s="155"/>
      <c r="CM50" s="124"/>
      <c r="CN50" s="253">
        <f t="shared" si="35"/>
        <v>0</v>
      </c>
    </row>
    <row r="51" spans="1:92" ht="30" customHeight="1" thickBot="1" x14ac:dyDescent="0.35">
      <c r="A51" s="120" t="str">
        <f t="shared" si="32"/>
        <v/>
      </c>
      <c r="B51" s="121"/>
      <c r="C51" s="121"/>
      <c r="D51" s="121"/>
      <c r="E51" s="122" t="str">
        <f>IF('[1]UPR BILANS N'!N52="","",'[1]UPR BILANS N'!N52)</f>
        <v/>
      </c>
      <c r="F51" s="123"/>
      <c r="G51" s="124"/>
      <c r="H51" s="121"/>
      <c r="I51" s="125"/>
      <c r="J51" s="164" t="str">
        <f t="shared" si="6"/>
        <v/>
      </c>
      <c r="K51" s="164" t="str">
        <f t="shared" si="7"/>
        <v/>
      </c>
      <c r="L51" s="125"/>
      <c r="M51" s="125"/>
      <c r="N51" s="122" t="str">
        <f t="shared" si="8"/>
        <v/>
      </c>
      <c r="O51" s="122" t="str">
        <f t="shared" si="9"/>
        <v/>
      </c>
      <c r="P51" s="127" t="str">
        <f t="shared" si="10"/>
        <v/>
      </c>
      <c r="Q51" s="128"/>
      <c r="R51" s="125"/>
      <c r="S51" s="125"/>
      <c r="T51" s="125"/>
      <c r="U51" s="125"/>
      <c r="V51" s="122" t="str">
        <f t="shared" si="11"/>
        <v/>
      </c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2" t="str">
        <f t="shared" si="12"/>
        <v/>
      </c>
      <c r="AH51" s="165" t="e">
        <f>[2]PLAN_2!O52-[2]PLAN_2!W52-Q51-R51-S51-T51-U51+AU51-([1]NN!L54*0.15)</f>
        <v>#VALUE!</v>
      </c>
      <c r="AI51" s="165">
        <f>[2]PLAN_2!P52-[2]PLAN_2!X52</f>
        <v>0</v>
      </c>
      <c r="AJ51" s="165">
        <f>[2]PLAN_2!Q52-[2]PLAN_2!Y52</f>
        <v>0</v>
      </c>
      <c r="AK51" s="166">
        <f>IF([2]PLAN_1!L52="konieczne",3500,IF([2]PLAN_1!L52="potrzebne",2500,IF([2]PLAN_1!L52="wskazane",1500,0)))</f>
        <v>0</v>
      </c>
      <c r="AO51" s="167"/>
      <c r="AP51" s="167"/>
      <c r="AQ51" s="167"/>
      <c r="AR51" s="167"/>
      <c r="AS51" s="167"/>
      <c r="AT51" s="167"/>
      <c r="AU51" s="125"/>
      <c r="AV51" s="164" t="str">
        <f t="shared" si="1"/>
        <v/>
      </c>
      <c r="AW51" s="127" t="str">
        <f t="shared" si="13"/>
        <v/>
      </c>
      <c r="AX51" s="133" t="str">
        <f>IF(A51="","",IF(D51="","",INDEX([1]POBRANIE_!$B$6:$F$89,MATCH(D51,[1]POBRANIE_!$A$6:$A$89,0),5)))</f>
        <v/>
      </c>
      <c r="AY51" s="134" t="str">
        <f t="shared" si="33"/>
        <v/>
      </c>
      <c r="AZ51" s="134" t="str">
        <f t="shared" si="14"/>
        <v/>
      </c>
      <c r="BA51" s="135" t="str">
        <f t="shared" si="15"/>
        <v xml:space="preserve"> </v>
      </c>
      <c r="BB51" s="136" t="str">
        <f t="shared" si="16"/>
        <v xml:space="preserve"> </v>
      </c>
      <c r="BD51" s="160" t="str">
        <f t="shared" si="17"/>
        <v/>
      </c>
      <c r="BE51" s="143" t="str">
        <f t="shared" si="2"/>
        <v/>
      </c>
      <c r="BF51" s="143" t="str">
        <f t="shared" si="2"/>
        <v/>
      </c>
      <c r="BG51" s="161" t="str">
        <f t="shared" si="2"/>
        <v/>
      </c>
      <c r="BH51" s="140"/>
      <c r="BI51" s="140"/>
      <c r="BJ51" s="141"/>
      <c r="BK51" s="142" t="str">
        <f t="shared" si="18"/>
        <v/>
      </c>
      <c r="BL51" s="143"/>
      <c r="BM51" s="162" t="str">
        <f t="shared" si="19"/>
        <v/>
      </c>
      <c r="BN51" s="140"/>
      <c r="BO51" s="145" t="str">
        <f t="shared" si="37"/>
        <v/>
      </c>
      <c r="BP51" s="140"/>
      <c r="BQ51" s="140"/>
      <c r="BR51" s="163" t="str">
        <f t="shared" si="20"/>
        <v/>
      </c>
      <c r="BS51" s="163" t="str">
        <f t="shared" si="21"/>
        <v/>
      </c>
      <c r="BT51" s="147" t="str">
        <f t="shared" si="22"/>
        <v/>
      </c>
      <c r="BU51" s="151"/>
      <c r="BV51" s="148" t="str">
        <f t="shared" si="34"/>
        <v/>
      </c>
      <c r="BW51" s="149" t="str">
        <f t="shared" si="23"/>
        <v/>
      </c>
      <c r="BX51" s="150"/>
      <c r="BY51" s="151" t="str">
        <f t="shared" si="24"/>
        <v/>
      </c>
      <c r="BZ51" s="152"/>
      <c r="CA51" s="145" t="str">
        <f t="shared" si="36"/>
        <v/>
      </c>
      <c r="CB51" s="150"/>
      <c r="CC51" s="151" t="str">
        <f t="shared" si="25"/>
        <v/>
      </c>
      <c r="CD51" s="152"/>
      <c r="CE51" s="145" t="str">
        <f t="shared" si="5"/>
        <v/>
      </c>
      <c r="CF51" s="153" t="str">
        <f t="shared" si="26"/>
        <v/>
      </c>
      <c r="CG51" s="153" t="str">
        <f t="shared" si="27"/>
        <v/>
      </c>
      <c r="CH51" s="154" t="str">
        <f t="shared" si="28"/>
        <v/>
      </c>
      <c r="CI51" s="153" t="str">
        <f t="shared" si="29"/>
        <v/>
      </c>
      <c r="CJ51" s="153" t="str">
        <f t="shared" si="30"/>
        <v/>
      </c>
      <c r="CK51" s="153" t="str">
        <f t="shared" si="31"/>
        <v/>
      </c>
      <c r="CL51" s="155"/>
      <c r="CM51" s="124"/>
      <c r="CN51" s="253">
        <f t="shared" si="35"/>
        <v>0</v>
      </c>
    </row>
    <row r="52" spans="1:92" ht="30" customHeight="1" thickBot="1" x14ac:dyDescent="0.35">
      <c r="A52" s="120" t="str">
        <f t="shared" si="32"/>
        <v/>
      </c>
      <c r="B52" s="121"/>
      <c r="C52" s="121"/>
      <c r="D52" s="121"/>
      <c r="E52" s="122" t="str">
        <f>IF('[1]UPR BILANS N'!N53="","",'[1]UPR BILANS N'!N53)</f>
        <v/>
      </c>
      <c r="F52" s="123"/>
      <c r="G52" s="124"/>
      <c r="H52" s="121"/>
      <c r="I52" s="125"/>
      <c r="J52" s="164" t="str">
        <f t="shared" si="6"/>
        <v/>
      </c>
      <c r="K52" s="164" t="str">
        <f t="shared" si="7"/>
        <v/>
      </c>
      <c r="L52" s="125"/>
      <c r="M52" s="125"/>
      <c r="N52" s="122" t="str">
        <f t="shared" si="8"/>
        <v/>
      </c>
      <c r="O52" s="122" t="str">
        <f t="shared" si="9"/>
        <v/>
      </c>
      <c r="P52" s="127" t="str">
        <f t="shared" si="10"/>
        <v/>
      </c>
      <c r="Q52" s="128"/>
      <c r="R52" s="125"/>
      <c r="S52" s="125"/>
      <c r="T52" s="125"/>
      <c r="U52" s="125"/>
      <c r="V52" s="122" t="str">
        <f t="shared" si="11"/>
        <v/>
      </c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2" t="str">
        <f t="shared" si="12"/>
        <v/>
      </c>
      <c r="AH52" s="165" t="e">
        <f>[2]PLAN_2!O53-[2]PLAN_2!W53-Q52-R52-S52-T52-U52+AU52-([1]NN!L55*0.15)</f>
        <v>#VALUE!</v>
      </c>
      <c r="AI52" s="165">
        <f>[2]PLAN_2!P53-[2]PLAN_2!X53</f>
        <v>0</v>
      </c>
      <c r="AJ52" s="165">
        <f>[2]PLAN_2!Q53-[2]PLAN_2!Y53</f>
        <v>0</v>
      </c>
      <c r="AK52" s="166">
        <f>IF([2]PLAN_1!L53="konieczne",3500,IF([2]PLAN_1!L53="potrzebne",2500,IF([2]PLAN_1!L53="wskazane",1500,0)))</f>
        <v>0</v>
      </c>
      <c r="AO52" s="167"/>
      <c r="AP52" s="167"/>
      <c r="AQ52" s="167"/>
      <c r="AR52" s="167"/>
      <c r="AS52" s="167"/>
      <c r="AT52" s="167"/>
      <c r="AU52" s="125"/>
      <c r="AV52" s="164" t="str">
        <f t="shared" si="1"/>
        <v/>
      </c>
      <c r="AW52" s="127" t="str">
        <f t="shared" si="13"/>
        <v/>
      </c>
      <c r="AX52" s="133" t="str">
        <f>IF(A52="","",IF(D52="","",INDEX([1]POBRANIE_!$B$6:$F$89,MATCH(D52,[1]POBRANIE_!$A$6:$A$89,0),5)))</f>
        <v/>
      </c>
      <c r="AY52" s="134" t="str">
        <f t="shared" si="33"/>
        <v/>
      </c>
      <c r="AZ52" s="134" t="str">
        <f t="shared" si="14"/>
        <v/>
      </c>
      <c r="BA52" s="135" t="str">
        <f t="shared" si="15"/>
        <v xml:space="preserve"> </v>
      </c>
      <c r="BB52" s="136" t="str">
        <f t="shared" si="16"/>
        <v xml:space="preserve"> </v>
      </c>
      <c r="BD52" s="160" t="str">
        <f t="shared" si="17"/>
        <v/>
      </c>
      <c r="BE52" s="143" t="str">
        <f t="shared" si="2"/>
        <v/>
      </c>
      <c r="BF52" s="143" t="str">
        <f t="shared" si="2"/>
        <v/>
      </c>
      <c r="BG52" s="161" t="str">
        <f t="shared" si="2"/>
        <v/>
      </c>
      <c r="BH52" s="140"/>
      <c r="BI52" s="140"/>
      <c r="BJ52" s="141"/>
      <c r="BK52" s="142" t="str">
        <f t="shared" si="18"/>
        <v/>
      </c>
      <c r="BL52" s="143"/>
      <c r="BM52" s="162" t="str">
        <f t="shared" si="19"/>
        <v/>
      </c>
      <c r="BN52" s="140"/>
      <c r="BO52" s="145" t="str">
        <f t="shared" si="37"/>
        <v/>
      </c>
      <c r="BP52" s="140"/>
      <c r="BQ52" s="140"/>
      <c r="BR52" s="163" t="str">
        <f t="shared" si="20"/>
        <v/>
      </c>
      <c r="BS52" s="163" t="str">
        <f t="shared" si="21"/>
        <v/>
      </c>
      <c r="BT52" s="147" t="str">
        <f t="shared" si="22"/>
        <v/>
      </c>
      <c r="BU52" s="151"/>
      <c r="BV52" s="148" t="str">
        <f t="shared" si="34"/>
        <v/>
      </c>
      <c r="BW52" s="149" t="str">
        <f t="shared" si="23"/>
        <v/>
      </c>
      <c r="BX52" s="150"/>
      <c r="BY52" s="151" t="str">
        <f t="shared" si="24"/>
        <v/>
      </c>
      <c r="BZ52" s="152"/>
      <c r="CA52" s="145" t="str">
        <f t="shared" si="36"/>
        <v/>
      </c>
      <c r="CB52" s="150"/>
      <c r="CC52" s="151" t="str">
        <f t="shared" si="25"/>
        <v/>
      </c>
      <c r="CD52" s="152"/>
      <c r="CE52" s="145" t="str">
        <f t="shared" si="5"/>
        <v/>
      </c>
      <c r="CF52" s="153" t="str">
        <f t="shared" si="26"/>
        <v/>
      </c>
      <c r="CG52" s="153" t="str">
        <f t="shared" si="27"/>
        <v/>
      </c>
      <c r="CH52" s="154" t="str">
        <f t="shared" si="28"/>
        <v/>
      </c>
      <c r="CI52" s="153" t="str">
        <f t="shared" si="29"/>
        <v/>
      </c>
      <c r="CJ52" s="153" t="str">
        <f t="shared" si="30"/>
        <v/>
      </c>
      <c r="CK52" s="153" t="str">
        <f t="shared" si="31"/>
        <v/>
      </c>
      <c r="CL52" s="155"/>
      <c r="CM52" s="124"/>
      <c r="CN52" s="253">
        <f t="shared" si="35"/>
        <v>0</v>
      </c>
    </row>
    <row r="53" spans="1:92" ht="30" customHeight="1" thickBot="1" x14ac:dyDescent="0.35">
      <c r="A53" s="120" t="str">
        <f t="shared" si="32"/>
        <v/>
      </c>
      <c r="B53" s="121"/>
      <c r="C53" s="121"/>
      <c r="D53" s="121"/>
      <c r="E53" s="122" t="str">
        <f>IF('[1]UPR BILANS N'!N54="","",'[1]UPR BILANS N'!N54)</f>
        <v/>
      </c>
      <c r="F53" s="123"/>
      <c r="G53" s="124"/>
      <c r="H53" s="121"/>
      <c r="I53" s="125"/>
      <c r="J53" s="164" t="str">
        <f t="shared" si="6"/>
        <v/>
      </c>
      <c r="K53" s="164" t="str">
        <f t="shared" si="7"/>
        <v/>
      </c>
      <c r="L53" s="125"/>
      <c r="M53" s="125"/>
      <c r="N53" s="122" t="str">
        <f t="shared" si="8"/>
        <v/>
      </c>
      <c r="O53" s="122" t="str">
        <f t="shared" si="9"/>
        <v/>
      </c>
      <c r="P53" s="127" t="str">
        <f t="shared" si="10"/>
        <v/>
      </c>
      <c r="Q53" s="128"/>
      <c r="R53" s="125"/>
      <c r="S53" s="125"/>
      <c r="T53" s="125"/>
      <c r="U53" s="125"/>
      <c r="V53" s="122" t="str">
        <f t="shared" si="11"/>
        <v/>
      </c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2" t="str">
        <f t="shared" si="12"/>
        <v/>
      </c>
      <c r="AH53" s="165" t="e">
        <f>[2]PLAN_2!O54-[2]PLAN_2!W54-Q53-R53-S53-T53-U53+AU53-([1]NN!L56*0.15)</f>
        <v>#VALUE!</v>
      </c>
      <c r="AI53" s="165">
        <f>[2]PLAN_2!P54-[2]PLAN_2!X54</f>
        <v>0</v>
      </c>
      <c r="AJ53" s="165">
        <f>[2]PLAN_2!Q54-[2]PLAN_2!Y54</f>
        <v>0</v>
      </c>
      <c r="AK53" s="166">
        <f>IF([2]PLAN_1!L54="konieczne",3500,IF([2]PLAN_1!L54="potrzebne",2500,IF([2]PLAN_1!L54="wskazane",1500,0)))</f>
        <v>0</v>
      </c>
      <c r="AO53" s="167"/>
      <c r="AP53" s="167"/>
      <c r="AQ53" s="167"/>
      <c r="AR53" s="167"/>
      <c r="AS53" s="167"/>
      <c r="AT53" s="167"/>
      <c r="AU53" s="125"/>
      <c r="AV53" s="164" t="str">
        <f t="shared" si="1"/>
        <v/>
      </c>
      <c r="AW53" s="127" t="str">
        <f t="shared" si="13"/>
        <v/>
      </c>
      <c r="AX53" s="133" t="str">
        <f>IF(A53="","",IF(D53="","",INDEX([1]POBRANIE_!$B$6:$F$89,MATCH(D53,[1]POBRANIE_!$A$6:$A$89,0),5)))</f>
        <v/>
      </c>
      <c r="AY53" s="134" t="str">
        <f t="shared" si="33"/>
        <v/>
      </c>
      <c r="AZ53" s="134" t="str">
        <f t="shared" si="14"/>
        <v/>
      </c>
      <c r="BA53" s="135" t="str">
        <f t="shared" si="15"/>
        <v xml:space="preserve"> </v>
      </c>
      <c r="BB53" s="136" t="str">
        <f t="shared" si="16"/>
        <v xml:space="preserve"> </v>
      </c>
      <c r="BD53" s="160" t="str">
        <f t="shared" si="17"/>
        <v/>
      </c>
      <c r="BE53" s="143" t="str">
        <f t="shared" si="2"/>
        <v/>
      </c>
      <c r="BF53" s="143" t="str">
        <f t="shared" si="2"/>
        <v/>
      </c>
      <c r="BG53" s="161" t="str">
        <f t="shared" si="2"/>
        <v/>
      </c>
      <c r="BH53" s="140"/>
      <c r="BI53" s="140"/>
      <c r="BJ53" s="141"/>
      <c r="BK53" s="142" t="str">
        <f t="shared" si="18"/>
        <v/>
      </c>
      <c r="BL53" s="143"/>
      <c r="BM53" s="162" t="str">
        <f t="shared" si="19"/>
        <v/>
      </c>
      <c r="BN53" s="140"/>
      <c r="BO53" s="145" t="str">
        <f t="shared" si="37"/>
        <v/>
      </c>
      <c r="BP53" s="140"/>
      <c r="BQ53" s="140"/>
      <c r="BR53" s="163" t="str">
        <f t="shared" si="20"/>
        <v/>
      </c>
      <c r="BS53" s="163" t="str">
        <f t="shared" si="21"/>
        <v/>
      </c>
      <c r="BT53" s="147" t="str">
        <f t="shared" si="22"/>
        <v/>
      </c>
      <c r="BU53" s="151"/>
      <c r="BV53" s="148" t="str">
        <f t="shared" si="34"/>
        <v/>
      </c>
      <c r="BW53" s="149" t="str">
        <f t="shared" si="23"/>
        <v/>
      </c>
      <c r="BX53" s="150"/>
      <c r="BY53" s="151" t="str">
        <f t="shared" si="24"/>
        <v/>
      </c>
      <c r="BZ53" s="152"/>
      <c r="CA53" s="145" t="str">
        <f t="shared" si="36"/>
        <v/>
      </c>
      <c r="CB53" s="150"/>
      <c r="CC53" s="151" t="str">
        <f t="shared" si="25"/>
        <v/>
      </c>
      <c r="CD53" s="152"/>
      <c r="CE53" s="145" t="str">
        <f t="shared" si="5"/>
        <v/>
      </c>
      <c r="CF53" s="153" t="str">
        <f t="shared" si="26"/>
        <v/>
      </c>
      <c r="CG53" s="153" t="str">
        <f t="shared" si="27"/>
        <v/>
      </c>
      <c r="CH53" s="154" t="str">
        <f t="shared" si="28"/>
        <v/>
      </c>
      <c r="CI53" s="153" t="str">
        <f t="shared" si="29"/>
        <v/>
      </c>
      <c r="CJ53" s="153" t="str">
        <f t="shared" si="30"/>
        <v/>
      </c>
      <c r="CK53" s="153" t="str">
        <f t="shared" si="31"/>
        <v/>
      </c>
      <c r="CL53" s="155"/>
      <c r="CM53" s="124"/>
      <c r="CN53" s="253">
        <f t="shared" si="35"/>
        <v>0</v>
      </c>
    </row>
    <row r="54" spans="1:92" ht="30" customHeight="1" thickBot="1" x14ac:dyDescent="0.35">
      <c r="A54" s="120" t="str">
        <f t="shared" si="32"/>
        <v/>
      </c>
      <c r="B54" s="121"/>
      <c r="C54" s="121"/>
      <c r="D54" s="121"/>
      <c r="E54" s="122" t="str">
        <f>IF('[1]UPR BILANS N'!N55="","",'[1]UPR BILANS N'!N55)</f>
        <v/>
      </c>
      <c r="F54" s="123"/>
      <c r="G54" s="124"/>
      <c r="H54" s="121"/>
      <c r="I54" s="125"/>
      <c r="J54" s="164" t="str">
        <f t="shared" si="6"/>
        <v/>
      </c>
      <c r="K54" s="164" t="str">
        <f t="shared" si="7"/>
        <v/>
      </c>
      <c r="L54" s="125"/>
      <c r="M54" s="125"/>
      <c r="N54" s="122" t="str">
        <f t="shared" si="8"/>
        <v/>
      </c>
      <c r="O54" s="122" t="str">
        <f t="shared" si="9"/>
        <v/>
      </c>
      <c r="P54" s="127" t="str">
        <f t="shared" si="10"/>
        <v/>
      </c>
      <c r="Q54" s="128"/>
      <c r="R54" s="125"/>
      <c r="S54" s="125"/>
      <c r="T54" s="125"/>
      <c r="U54" s="125"/>
      <c r="V54" s="122" t="str">
        <f t="shared" si="11"/>
        <v/>
      </c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2" t="str">
        <f t="shared" si="12"/>
        <v/>
      </c>
      <c r="AH54" s="165" t="e">
        <f>[2]PLAN_2!O55-[2]PLAN_2!W55-Q54-R54-S54-T54-U54+AU54-([1]NN!L57*0.15)</f>
        <v>#VALUE!</v>
      </c>
      <c r="AI54" s="165">
        <f>[2]PLAN_2!P55-[2]PLAN_2!X55</f>
        <v>0</v>
      </c>
      <c r="AJ54" s="165">
        <f>[2]PLAN_2!Q55-[2]PLAN_2!Y55</f>
        <v>0</v>
      </c>
      <c r="AK54" s="166">
        <f>IF([2]PLAN_1!L55="konieczne",3500,IF([2]PLAN_1!L55="potrzebne",2500,IF([2]PLAN_1!L55="wskazane",1500,0)))</f>
        <v>0</v>
      </c>
      <c r="AO54" s="167"/>
      <c r="AP54" s="167"/>
      <c r="AQ54" s="167"/>
      <c r="AR54" s="167"/>
      <c r="AS54" s="167"/>
      <c r="AT54" s="167"/>
      <c r="AU54" s="125"/>
      <c r="AV54" s="164" t="str">
        <f t="shared" si="1"/>
        <v/>
      </c>
      <c r="AW54" s="127" t="str">
        <f t="shared" si="13"/>
        <v/>
      </c>
      <c r="AX54" s="133" t="str">
        <f>IF(A54="","",IF(D54="","",INDEX([1]POBRANIE_!$B$6:$F$89,MATCH(D54,[1]POBRANIE_!$A$6:$A$89,0),5)))</f>
        <v/>
      </c>
      <c r="AY54" s="134" t="str">
        <f t="shared" si="33"/>
        <v/>
      </c>
      <c r="AZ54" s="134" t="str">
        <f t="shared" si="14"/>
        <v/>
      </c>
      <c r="BA54" s="135" t="str">
        <f t="shared" si="15"/>
        <v xml:space="preserve"> </v>
      </c>
      <c r="BB54" s="136" t="str">
        <f t="shared" si="16"/>
        <v xml:space="preserve"> </v>
      </c>
      <c r="BD54" s="160" t="str">
        <f t="shared" si="17"/>
        <v/>
      </c>
      <c r="BE54" s="143" t="str">
        <f t="shared" si="2"/>
        <v/>
      </c>
      <c r="BF54" s="143" t="str">
        <f t="shared" si="2"/>
        <v/>
      </c>
      <c r="BG54" s="161" t="str">
        <f t="shared" si="2"/>
        <v/>
      </c>
      <c r="BH54" s="140"/>
      <c r="BI54" s="140"/>
      <c r="BJ54" s="141"/>
      <c r="BK54" s="142" t="str">
        <f t="shared" si="18"/>
        <v/>
      </c>
      <c r="BL54" s="143"/>
      <c r="BM54" s="162" t="str">
        <f t="shared" si="19"/>
        <v/>
      </c>
      <c r="BN54" s="140"/>
      <c r="BO54" s="145" t="str">
        <f t="shared" si="37"/>
        <v/>
      </c>
      <c r="BP54" s="140"/>
      <c r="BQ54" s="140"/>
      <c r="BR54" s="163" t="str">
        <f t="shared" si="20"/>
        <v/>
      </c>
      <c r="BS54" s="163" t="str">
        <f t="shared" si="21"/>
        <v/>
      </c>
      <c r="BT54" s="147" t="str">
        <f t="shared" si="22"/>
        <v/>
      </c>
      <c r="BU54" s="151"/>
      <c r="BV54" s="148" t="str">
        <f t="shared" si="34"/>
        <v/>
      </c>
      <c r="BW54" s="149" t="str">
        <f t="shared" si="23"/>
        <v/>
      </c>
      <c r="BX54" s="150"/>
      <c r="BY54" s="151" t="str">
        <f t="shared" si="24"/>
        <v/>
      </c>
      <c r="BZ54" s="152"/>
      <c r="CA54" s="145" t="str">
        <f t="shared" si="36"/>
        <v/>
      </c>
      <c r="CB54" s="150"/>
      <c r="CC54" s="151" t="str">
        <f t="shared" si="25"/>
        <v/>
      </c>
      <c r="CD54" s="152"/>
      <c r="CE54" s="145" t="str">
        <f t="shared" si="5"/>
        <v/>
      </c>
      <c r="CF54" s="153" t="str">
        <f t="shared" si="26"/>
        <v/>
      </c>
      <c r="CG54" s="153" t="str">
        <f t="shared" si="27"/>
        <v/>
      </c>
      <c r="CH54" s="154" t="str">
        <f t="shared" si="28"/>
        <v/>
      </c>
      <c r="CI54" s="153" t="str">
        <f t="shared" si="29"/>
        <v/>
      </c>
      <c r="CJ54" s="153" t="str">
        <f t="shared" si="30"/>
        <v/>
      </c>
      <c r="CK54" s="153" t="str">
        <f t="shared" si="31"/>
        <v/>
      </c>
      <c r="CL54" s="155"/>
      <c r="CM54" s="124"/>
      <c r="CN54" s="253">
        <f t="shared" si="35"/>
        <v>0</v>
      </c>
    </row>
    <row r="55" spans="1:92" ht="30" customHeight="1" thickBot="1" x14ac:dyDescent="0.35">
      <c r="A55" s="120" t="str">
        <f t="shared" si="32"/>
        <v/>
      </c>
      <c r="B55" s="121"/>
      <c r="C55" s="121"/>
      <c r="D55" s="121"/>
      <c r="E55" s="122" t="str">
        <f>IF('[1]UPR BILANS N'!N56="","",'[1]UPR BILANS N'!N56)</f>
        <v/>
      </c>
      <c r="F55" s="123"/>
      <c r="G55" s="124"/>
      <c r="H55" s="121"/>
      <c r="I55" s="125"/>
      <c r="J55" s="164" t="str">
        <f t="shared" si="6"/>
        <v/>
      </c>
      <c r="K55" s="164" t="str">
        <f t="shared" si="7"/>
        <v/>
      </c>
      <c r="L55" s="125"/>
      <c r="M55" s="125"/>
      <c r="N55" s="122" t="str">
        <f t="shared" si="8"/>
        <v/>
      </c>
      <c r="O55" s="122" t="str">
        <f t="shared" si="9"/>
        <v/>
      </c>
      <c r="P55" s="127" t="str">
        <f t="shared" si="10"/>
        <v/>
      </c>
      <c r="Q55" s="128"/>
      <c r="R55" s="125"/>
      <c r="S55" s="125"/>
      <c r="T55" s="125"/>
      <c r="U55" s="125"/>
      <c r="V55" s="122" t="str">
        <f t="shared" si="11"/>
        <v/>
      </c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2" t="str">
        <f t="shared" si="12"/>
        <v/>
      </c>
      <c r="AH55" s="165" t="e">
        <f>[2]PLAN_2!O56-[2]PLAN_2!W56-Q55-R55-S55-T55-U55+AU55-([1]NN!L58*0.15)</f>
        <v>#VALUE!</v>
      </c>
      <c r="AI55" s="165">
        <f>[2]PLAN_2!P56-[2]PLAN_2!X56</f>
        <v>0</v>
      </c>
      <c r="AJ55" s="165">
        <f>[2]PLAN_2!Q56-[2]PLAN_2!Y56</f>
        <v>0</v>
      </c>
      <c r="AK55" s="166">
        <f>IF([2]PLAN_1!L56="konieczne",3500,IF([2]PLAN_1!L56="potrzebne",2500,IF([2]PLAN_1!L56="wskazane",1500,0)))</f>
        <v>0</v>
      </c>
      <c r="AO55" s="167"/>
      <c r="AP55" s="167"/>
      <c r="AQ55" s="167"/>
      <c r="AR55" s="167"/>
      <c r="AS55" s="167"/>
      <c r="AT55" s="167"/>
      <c r="AU55" s="125"/>
      <c r="AV55" s="164" t="str">
        <f t="shared" si="1"/>
        <v/>
      </c>
      <c r="AW55" s="127" t="str">
        <f t="shared" si="13"/>
        <v/>
      </c>
      <c r="AX55" s="133" t="str">
        <f>IF(A55="","",IF(D55="","",INDEX([1]POBRANIE_!$B$6:$F$89,MATCH(D55,[1]POBRANIE_!$A$6:$A$89,0),5)))</f>
        <v/>
      </c>
      <c r="AY55" s="134" t="str">
        <f t="shared" si="33"/>
        <v/>
      </c>
      <c r="AZ55" s="134" t="str">
        <f t="shared" si="14"/>
        <v/>
      </c>
      <c r="BA55" s="135" t="str">
        <f t="shared" si="15"/>
        <v xml:space="preserve"> </v>
      </c>
      <c r="BB55" s="136" t="str">
        <f t="shared" si="16"/>
        <v xml:space="preserve"> </v>
      </c>
      <c r="BD55" s="160" t="str">
        <f t="shared" si="17"/>
        <v/>
      </c>
      <c r="BE55" s="143" t="str">
        <f t="shared" si="2"/>
        <v/>
      </c>
      <c r="BF55" s="143" t="str">
        <f t="shared" si="2"/>
        <v/>
      </c>
      <c r="BG55" s="161" t="str">
        <f t="shared" si="2"/>
        <v/>
      </c>
      <c r="BH55" s="140"/>
      <c r="BI55" s="140"/>
      <c r="BJ55" s="141"/>
      <c r="BK55" s="142" t="str">
        <f t="shared" si="18"/>
        <v/>
      </c>
      <c r="BL55" s="143"/>
      <c r="BM55" s="162" t="str">
        <f t="shared" si="19"/>
        <v/>
      </c>
      <c r="BN55" s="140"/>
      <c r="BO55" s="145" t="str">
        <f t="shared" si="37"/>
        <v/>
      </c>
      <c r="BP55" s="140"/>
      <c r="BQ55" s="140"/>
      <c r="BR55" s="163" t="str">
        <f t="shared" si="20"/>
        <v/>
      </c>
      <c r="BS55" s="163" t="str">
        <f t="shared" si="21"/>
        <v/>
      </c>
      <c r="BT55" s="147" t="str">
        <f t="shared" si="22"/>
        <v/>
      </c>
      <c r="BU55" s="151"/>
      <c r="BV55" s="148" t="str">
        <f t="shared" si="34"/>
        <v/>
      </c>
      <c r="BW55" s="149" t="str">
        <f t="shared" si="23"/>
        <v/>
      </c>
      <c r="BX55" s="150"/>
      <c r="BY55" s="151" t="str">
        <f t="shared" si="24"/>
        <v/>
      </c>
      <c r="BZ55" s="152"/>
      <c r="CA55" s="145" t="str">
        <f t="shared" si="36"/>
        <v/>
      </c>
      <c r="CB55" s="150"/>
      <c r="CC55" s="151" t="str">
        <f t="shared" si="25"/>
        <v/>
      </c>
      <c r="CD55" s="152"/>
      <c r="CE55" s="145" t="str">
        <f t="shared" si="5"/>
        <v/>
      </c>
      <c r="CF55" s="153" t="str">
        <f t="shared" si="26"/>
        <v/>
      </c>
      <c r="CG55" s="153" t="str">
        <f t="shared" si="27"/>
        <v/>
      </c>
      <c r="CH55" s="154" t="str">
        <f t="shared" si="28"/>
        <v/>
      </c>
      <c r="CI55" s="153" t="str">
        <f t="shared" si="29"/>
        <v/>
      </c>
      <c r="CJ55" s="153" t="str">
        <f t="shared" si="30"/>
        <v/>
      </c>
      <c r="CK55" s="153" t="str">
        <f t="shared" si="31"/>
        <v/>
      </c>
      <c r="CL55" s="155"/>
      <c r="CM55" s="124"/>
      <c r="CN55" s="253">
        <f t="shared" si="35"/>
        <v>0</v>
      </c>
    </row>
    <row r="56" spans="1:92" ht="30" customHeight="1" thickBot="1" x14ac:dyDescent="0.35">
      <c r="A56" s="120" t="str">
        <f t="shared" si="32"/>
        <v/>
      </c>
      <c r="B56" s="121"/>
      <c r="C56" s="121"/>
      <c r="D56" s="121"/>
      <c r="E56" s="122" t="str">
        <f>IF('[1]UPR BILANS N'!N57="","",'[1]UPR BILANS N'!N57)</f>
        <v/>
      </c>
      <c r="F56" s="123"/>
      <c r="G56" s="124"/>
      <c r="H56" s="121"/>
      <c r="I56" s="125"/>
      <c r="J56" s="164" t="str">
        <f t="shared" si="6"/>
        <v/>
      </c>
      <c r="K56" s="164" t="str">
        <f t="shared" si="7"/>
        <v/>
      </c>
      <c r="L56" s="125"/>
      <c r="M56" s="125"/>
      <c r="N56" s="122" t="str">
        <f t="shared" si="8"/>
        <v/>
      </c>
      <c r="O56" s="122" t="str">
        <f t="shared" si="9"/>
        <v/>
      </c>
      <c r="P56" s="127" t="str">
        <f t="shared" si="10"/>
        <v/>
      </c>
      <c r="Q56" s="128"/>
      <c r="R56" s="125"/>
      <c r="S56" s="125"/>
      <c r="T56" s="125"/>
      <c r="U56" s="125"/>
      <c r="V56" s="122" t="str">
        <f t="shared" si="11"/>
        <v/>
      </c>
      <c r="W56" s="125"/>
      <c r="X56" s="125"/>
      <c r="Y56" s="125"/>
      <c r="Z56" s="125"/>
      <c r="AA56" s="125"/>
      <c r="AB56" s="125"/>
      <c r="AC56" s="125"/>
      <c r="AD56" s="125"/>
      <c r="AE56" s="125"/>
      <c r="AF56" s="125"/>
      <c r="AG56" s="122" t="str">
        <f t="shared" si="12"/>
        <v/>
      </c>
      <c r="AH56" s="165" t="e">
        <f>[2]PLAN_2!O57-[2]PLAN_2!W57-Q56-R56-S56-T56-U56+AU56-([1]NN!L59*0.15)</f>
        <v>#VALUE!</v>
      </c>
      <c r="AI56" s="165">
        <f>[2]PLAN_2!P57-[2]PLAN_2!X57</f>
        <v>0</v>
      </c>
      <c r="AJ56" s="165">
        <f>[2]PLAN_2!Q57-[2]PLAN_2!Y57</f>
        <v>0</v>
      </c>
      <c r="AK56" s="166">
        <f>IF([2]PLAN_1!L57="konieczne",3500,IF([2]PLAN_1!L57="potrzebne",2500,IF([2]PLAN_1!L57="wskazane",1500,0)))</f>
        <v>0</v>
      </c>
      <c r="AO56" s="167"/>
      <c r="AP56" s="167"/>
      <c r="AQ56" s="167"/>
      <c r="AR56" s="167"/>
      <c r="AS56" s="167"/>
      <c r="AT56" s="167"/>
      <c r="AU56" s="125"/>
      <c r="AV56" s="164" t="str">
        <f t="shared" si="1"/>
        <v/>
      </c>
      <c r="AW56" s="127" t="str">
        <f t="shared" si="13"/>
        <v/>
      </c>
      <c r="AX56" s="133" t="str">
        <f>IF(A56="","",IF(D56="","",INDEX([1]POBRANIE_!$B$6:$F$89,MATCH(D56,[1]POBRANIE_!$A$6:$A$89,0),5)))</f>
        <v/>
      </c>
      <c r="AY56" s="134" t="str">
        <f t="shared" si="33"/>
        <v/>
      </c>
      <c r="AZ56" s="134" t="str">
        <f t="shared" si="14"/>
        <v/>
      </c>
      <c r="BA56" s="135" t="str">
        <f t="shared" si="15"/>
        <v xml:space="preserve"> </v>
      </c>
      <c r="BB56" s="136" t="str">
        <f t="shared" si="16"/>
        <v xml:space="preserve"> </v>
      </c>
      <c r="BD56" s="160" t="str">
        <f t="shared" si="17"/>
        <v/>
      </c>
      <c r="BE56" s="143" t="str">
        <f t="shared" si="2"/>
        <v/>
      </c>
      <c r="BF56" s="143" t="str">
        <f t="shared" si="2"/>
        <v/>
      </c>
      <c r="BG56" s="161" t="str">
        <f t="shared" si="2"/>
        <v/>
      </c>
      <c r="BH56" s="140"/>
      <c r="BI56" s="140"/>
      <c r="BJ56" s="141"/>
      <c r="BK56" s="142" t="str">
        <f t="shared" si="18"/>
        <v/>
      </c>
      <c r="BL56" s="143"/>
      <c r="BM56" s="162" t="str">
        <f t="shared" si="19"/>
        <v/>
      </c>
      <c r="BN56" s="140"/>
      <c r="BO56" s="145" t="str">
        <f t="shared" si="37"/>
        <v/>
      </c>
      <c r="BP56" s="140"/>
      <c r="BQ56" s="140"/>
      <c r="BR56" s="163" t="str">
        <f t="shared" si="20"/>
        <v/>
      </c>
      <c r="BS56" s="163" t="str">
        <f t="shared" si="21"/>
        <v/>
      </c>
      <c r="BT56" s="147" t="str">
        <f t="shared" si="22"/>
        <v/>
      </c>
      <c r="BU56" s="151"/>
      <c r="BV56" s="148" t="str">
        <f t="shared" si="34"/>
        <v/>
      </c>
      <c r="BW56" s="149" t="str">
        <f t="shared" si="23"/>
        <v/>
      </c>
      <c r="BX56" s="150"/>
      <c r="BY56" s="151" t="str">
        <f t="shared" si="24"/>
        <v/>
      </c>
      <c r="BZ56" s="152"/>
      <c r="CA56" s="145" t="str">
        <f t="shared" si="36"/>
        <v/>
      </c>
      <c r="CB56" s="150"/>
      <c r="CC56" s="151" t="str">
        <f t="shared" si="25"/>
        <v/>
      </c>
      <c r="CD56" s="152"/>
      <c r="CE56" s="145" t="str">
        <f t="shared" si="5"/>
        <v/>
      </c>
      <c r="CF56" s="153" t="str">
        <f t="shared" si="26"/>
        <v/>
      </c>
      <c r="CG56" s="153" t="str">
        <f t="shared" si="27"/>
        <v/>
      </c>
      <c r="CH56" s="154" t="str">
        <f t="shared" si="28"/>
        <v/>
      </c>
      <c r="CI56" s="153" t="str">
        <f t="shared" si="29"/>
        <v/>
      </c>
      <c r="CJ56" s="153" t="str">
        <f t="shared" si="30"/>
        <v/>
      </c>
      <c r="CK56" s="153" t="str">
        <f t="shared" si="31"/>
        <v/>
      </c>
      <c r="CL56" s="155"/>
      <c r="CM56" s="124"/>
      <c r="CN56" s="253">
        <f t="shared" si="35"/>
        <v>0</v>
      </c>
    </row>
    <row r="57" spans="1:92" ht="30" customHeight="1" thickBot="1" x14ac:dyDescent="0.35">
      <c r="A57" s="120" t="str">
        <f t="shared" si="32"/>
        <v/>
      </c>
      <c r="B57" s="121"/>
      <c r="C57" s="121"/>
      <c r="D57" s="121"/>
      <c r="E57" s="122" t="str">
        <f>IF('[1]UPR BILANS N'!N58="","",'[1]UPR BILANS N'!N58)</f>
        <v/>
      </c>
      <c r="F57" s="123"/>
      <c r="G57" s="124"/>
      <c r="H57" s="121"/>
      <c r="I57" s="125"/>
      <c r="J57" s="164" t="str">
        <f t="shared" si="6"/>
        <v/>
      </c>
      <c r="K57" s="164" t="str">
        <f t="shared" si="7"/>
        <v/>
      </c>
      <c r="L57" s="125"/>
      <c r="M57" s="125"/>
      <c r="N57" s="122" t="str">
        <f t="shared" si="8"/>
        <v/>
      </c>
      <c r="O57" s="122" t="str">
        <f t="shared" si="9"/>
        <v/>
      </c>
      <c r="P57" s="127" t="str">
        <f t="shared" si="10"/>
        <v/>
      </c>
      <c r="Q57" s="128"/>
      <c r="R57" s="125"/>
      <c r="S57" s="125"/>
      <c r="T57" s="125"/>
      <c r="U57" s="125"/>
      <c r="V57" s="122" t="str">
        <f t="shared" si="11"/>
        <v/>
      </c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2" t="str">
        <f t="shared" si="12"/>
        <v/>
      </c>
      <c r="AH57" s="165" t="e">
        <f>[2]PLAN_2!O58-[2]PLAN_2!W58-Q57-R57-S57-T57-U57+AU57-([1]NN!L60*0.15)</f>
        <v>#VALUE!</v>
      </c>
      <c r="AI57" s="165">
        <f>[2]PLAN_2!P58-[2]PLAN_2!X58</f>
        <v>0</v>
      </c>
      <c r="AJ57" s="165">
        <f>[2]PLAN_2!Q58-[2]PLAN_2!Y58</f>
        <v>0</v>
      </c>
      <c r="AK57" s="166">
        <f>IF([2]PLAN_1!L58="konieczne",3500,IF([2]PLAN_1!L58="potrzebne",2500,IF([2]PLAN_1!L58="wskazane",1500,0)))</f>
        <v>0</v>
      </c>
      <c r="AO57" s="167"/>
      <c r="AP57" s="167"/>
      <c r="AQ57" s="167"/>
      <c r="AR57" s="167"/>
      <c r="AS57" s="167"/>
      <c r="AT57" s="167"/>
      <c r="AU57" s="125"/>
      <c r="AV57" s="164" t="str">
        <f t="shared" si="1"/>
        <v/>
      </c>
      <c r="AW57" s="127" t="str">
        <f t="shared" si="13"/>
        <v/>
      </c>
      <c r="AX57" s="133" t="str">
        <f>IF(A57="","",IF(D57="","",INDEX([1]POBRANIE_!$B$6:$F$89,MATCH(D57,[1]POBRANIE_!$A$6:$A$89,0),5)))</f>
        <v/>
      </c>
      <c r="AY57" s="134" t="str">
        <f t="shared" si="33"/>
        <v/>
      </c>
      <c r="AZ57" s="134" t="str">
        <f t="shared" si="14"/>
        <v/>
      </c>
      <c r="BA57" s="135" t="str">
        <f t="shared" si="15"/>
        <v xml:space="preserve"> </v>
      </c>
      <c r="BB57" s="136" t="str">
        <f t="shared" si="16"/>
        <v xml:space="preserve"> </v>
      </c>
      <c r="BD57" s="160" t="str">
        <f t="shared" si="17"/>
        <v/>
      </c>
      <c r="BE57" s="143" t="str">
        <f t="shared" si="2"/>
        <v/>
      </c>
      <c r="BF57" s="143" t="str">
        <f t="shared" si="2"/>
        <v/>
      </c>
      <c r="BG57" s="161" t="str">
        <f t="shared" si="2"/>
        <v/>
      </c>
      <c r="BH57" s="140"/>
      <c r="BI57" s="140"/>
      <c r="BJ57" s="141"/>
      <c r="BK57" s="142" t="str">
        <f t="shared" si="18"/>
        <v/>
      </c>
      <c r="BL57" s="143"/>
      <c r="BM57" s="162" t="str">
        <f t="shared" si="19"/>
        <v/>
      </c>
      <c r="BN57" s="140"/>
      <c r="BO57" s="145" t="str">
        <f t="shared" si="37"/>
        <v/>
      </c>
      <c r="BP57" s="140"/>
      <c r="BQ57" s="140"/>
      <c r="BR57" s="163" t="str">
        <f t="shared" si="20"/>
        <v/>
      </c>
      <c r="BS57" s="163" t="str">
        <f t="shared" si="21"/>
        <v/>
      </c>
      <c r="BT57" s="147" t="str">
        <f t="shared" si="22"/>
        <v/>
      </c>
      <c r="BU57" s="151"/>
      <c r="BV57" s="148" t="str">
        <f t="shared" si="34"/>
        <v/>
      </c>
      <c r="BW57" s="149" t="str">
        <f t="shared" si="23"/>
        <v/>
      </c>
      <c r="BX57" s="150"/>
      <c r="BY57" s="151" t="str">
        <f t="shared" si="24"/>
        <v/>
      </c>
      <c r="BZ57" s="152"/>
      <c r="CA57" s="145" t="str">
        <f t="shared" si="36"/>
        <v/>
      </c>
      <c r="CB57" s="150"/>
      <c r="CC57" s="151" t="str">
        <f t="shared" si="25"/>
        <v/>
      </c>
      <c r="CD57" s="152"/>
      <c r="CE57" s="145" t="str">
        <f t="shared" si="5"/>
        <v/>
      </c>
      <c r="CF57" s="153" t="str">
        <f t="shared" si="26"/>
        <v/>
      </c>
      <c r="CG57" s="153" t="str">
        <f t="shared" si="27"/>
        <v/>
      </c>
      <c r="CH57" s="154" t="str">
        <f t="shared" si="28"/>
        <v/>
      </c>
      <c r="CI57" s="153" t="str">
        <f t="shared" si="29"/>
        <v/>
      </c>
      <c r="CJ57" s="153" t="str">
        <f t="shared" si="30"/>
        <v/>
      </c>
      <c r="CK57" s="153" t="str">
        <f t="shared" si="31"/>
        <v/>
      </c>
      <c r="CL57" s="155"/>
      <c r="CM57" s="124"/>
      <c r="CN57" s="253">
        <f t="shared" si="35"/>
        <v>0</v>
      </c>
    </row>
    <row r="58" spans="1:92" ht="30" customHeight="1" thickBot="1" x14ac:dyDescent="0.35">
      <c r="A58" s="120" t="str">
        <f t="shared" si="32"/>
        <v/>
      </c>
      <c r="B58" s="121"/>
      <c r="C58" s="121"/>
      <c r="D58" s="121"/>
      <c r="E58" s="122" t="str">
        <f>IF('[1]UPR BILANS N'!N59="","",'[1]UPR BILANS N'!N59)</f>
        <v/>
      </c>
      <c r="F58" s="123"/>
      <c r="G58" s="124"/>
      <c r="H58" s="121"/>
      <c r="I58" s="125"/>
      <c r="J58" s="164" t="str">
        <f t="shared" si="6"/>
        <v/>
      </c>
      <c r="K58" s="164" t="str">
        <f t="shared" si="7"/>
        <v/>
      </c>
      <c r="L58" s="125"/>
      <c r="M58" s="125"/>
      <c r="N58" s="122" t="str">
        <f t="shared" si="8"/>
        <v/>
      </c>
      <c r="O58" s="122" t="str">
        <f t="shared" si="9"/>
        <v/>
      </c>
      <c r="P58" s="127" t="str">
        <f t="shared" si="10"/>
        <v/>
      </c>
      <c r="Q58" s="128"/>
      <c r="R58" s="125"/>
      <c r="S58" s="125"/>
      <c r="T58" s="125"/>
      <c r="U58" s="125"/>
      <c r="V58" s="122" t="str">
        <f t="shared" si="11"/>
        <v/>
      </c>
      <c r="W58" s="125"/>
      <c r="X58" s="125"/>
      <c r="Y58" s="125"/>
      <c r="Z58" s="125"/>
      <c r="AA58" s="125"/>
      <c r="AB58" s="125"/>
      <c r="AC58" s="125"/>
      <c r="AD58" s="125"/>
      <c r="AE58" s="125"/>
      <c r="AF58" s="125"/>
      <c r="AG58" s="122" t="str">
        <f t="shared" si="12"/>
        <v/>
      </c>
      <c r="AH58" s="165" t="e">
        <f>[2]PLAN_2!O59-[2]PLAN_2!W59-Q58-R58-S58-T58-U58+AU58-([1]NN!L61*0.15)</f>
        <v>#VALUE!</v>
      </c>
      <c r="AI58" s="165">
        <f>[2]PLAN_2!P59-[2]PLAN_2!X59</f>
        <v>0</v>
      </c>
      <c r="AJ58" s="165">
        <f>[2]PLAN_2!Q59-[2]PLAN_2!Y59</f>
        <v>0</v>
      </c>
      <c r="AK58" s="166">
        <f>IF([2]PLAN_1!L59="konieczne",3500,IF([2]PLAN_1!L59="potrzebne",2500,IF([2]PLAN_1!L59="wskazane",1500,0)))</f>
        <v>0</v>
      </c>
      <c r="AO58" s="167"/>
      <c r="AP58" s="167"/>
      <c r="AQ58" s="167"/>
      <c r="AR58" s="167"/>
      <c r="AS58" s="167"/>
      <c r="AT58" s="167"/>
      <c r="AU58" s="125"/>
      <c r="AV58" s="164" t="str">
        <f t="shared" si="1"/>
        <v/>
      </c>
      <c r="AW58" s="127" t="str">
        <f t="shared" si="13"/>
        <v/>
      </c>
      <c r="AX58" s="133" t="str">
        <f>IF(A58="","",IF(D58="","",INDEX([1]POBRANIE_!$B$6:$F$89,MATCH(D58,[1]POBRANIE_!$A$6:$A$89,0),5)))</f>
        <v/>
      </c>
      <c r="AY58" s="134" t="str">
        <f t="shared" si="33"/>
        <v/>
      </c>
      <c r="AZ58" s="134" t="str">
        <f t="shared" si="14"/>
        <v/>
      </c>
      <c r="BA58" s="135" t="str">
        <f t="shared" si="15"/>
        <v xml:space="preserve"> </v>
      </c>
      <c r="BB58" s="136" t="str">
        <f t="shared" si="16"/>
        <v xml:space="preserve"> </v>
      </c>
      <c r="BD58" s="160" t="str">
        <f t="shared" si="17"/>
        <v/>
      </c>
      <c r="BE58" s="143" t="str">
        <f t="shared" si="2"/>
        <v/>
      </c>
      <c r="BF58" s="143" t="str">
        <f t="shared" si="2"/>
        <v/>
      </c>
      <c r="BG58" s="161" t="str">
        <f t="shared" si="2"/>
        <v/>
      </c>
      <c r="BH58" s="140"/>
      <c r="BI58" s="140"/>
      <c r="BJ58" s="141"/>
      <c r="BK58" s="142" t="str">
        <f t="shared" si="18"/>
        <v/>
      </c>
      <c r="BL58" s="143"/>
      <c r="BM58" s="162" t="str">
        <f t="shared" si="19"/>
        <v/>
      </c>
      <c r="BN58" s="140"/>
      <c r="BO58" s="145" t="str">
        <f t="shared" si="37"/>
        <v/>
      </c>
      <c r="BP58" s="140"/>
      <c r="BQ58" s="140"/>
      <c r="BR58" s="163" t="str">
        <f t="shared" si="20"/>
        <v/>
      </c>
      <c r="BS58" s="163" t="str">
        <f t="shared" si="21"/>
        <v/>
      </c>
      <c r="BT58" s="147" t="str">
        <f t="shared" si="22"/>
        <v/>
      </c>
      <c r="BU58" s="151"/>
      <c r="BV58" s="148" t="str">
        <f t="shared" si="34"/>
        <v/>
      </c>
      <c r="BW58" s="149" t="str">
        <f t="shared" si="23"/>
        <v/>
      </c>
      <c r="BX58" s="150"/>
      <c r="BY58" s="151" t="str">
        <f t="shared" si="24"/>
        <v/>
      </c>
      <c r="BZ58" s="152"/>
      <c r="CA58" s="145" t="str">
        <f t="shared" si="36"/>
        <v/>
      </c>
      <c r="CB58" s="150"/>
      <c r="CC58" s="151" t="str">
        <f t="shared" si="25"/>
        <v/>
      </c>
      <c r="CD58" s="152"/>
      <c r="CE58" s="145" t="str">
        <f t="shared" si="5"/>
        <v/>
      </c>
      <c r="CF58" s="153" t="str">
        <f t="shared" si="26"/>
        <v/>
      </c>
      <c r="CG58" s="153" t="str">
        <f t="shared" si="27"/>
        <v/>
      </c>
      <c r="CH58" s="154" t="str">
        <f t="shared" si="28"/>
        <v/>
      </c>
      <c r="CI58" s="153" t="str">
        <f t="shared" si="29"/>
        <v/>
      </c>
      <c r="CJ58" s="153" t="str">
        <f t="shared" si="30"/>
        <v/>
      </c>
      <c r="CK58" s="153" t="str">
        <f t="shared" si="31"/>
        <v/>
      </c>
      <c r="CL58" s="155"/>
      <c r="CM58" s="124"/>
      <c r="CN58" s="253">
        <f t="shared" si="35"/>
        <v>0</v>
      </c>
    </row>
    <row r="59" spans="1:92" ht="30" customHeight="1" thickBot="1" x14ac:dyDescent="0.35">
      <c r="A59" s="120" t="str">
        <f t="shared" si="32"/>
        <v/>
      </c>
      <c r="B59" s="121"/>
      <c r="C59" s="121"/>
      <c r="D59" s="121"/>
      <c r="E59" s="122" t="str">
        <f>IF('[1]UPR BILANS N'!N60="","",'[1]UPR BILANS N'!N60)</f>
        <v/>
      </c>
      <c r="F59" s="123"/>
      <c r="G59" s="124"/>
      <c r="H59" s="121"/>
      <c r="I59" s="125"/>
      <c r="J59" s="164" t="str">
        <f t="shared" si="6"/>
        <v/>
      </c>
      <c r="K59" s="164" t="str">
        <f t="shared" si="7"/>
        <v/>
      </c>
      <c r="L59" s="125"/>
      <c r="M59" s="125"/>
      <c r="N59" s="122" t="str">
        <f t="shared" si="8"/>
        <v/>
      </c>
      <c r="O59" s="122" t="str">
        <f t="shared" si="9"/>
        <v/>
      </c>
      <c r="P59" s="127" t="str">
        <f t="shared" si="10"/>
        <v/>
      </c>
      <c r="Q59" s="128"/>
      <c r="R59" s="125"/>
      <c r="S59" s="125"/>
      <c r="T59" s="125"/>
      <c r="U59" s="125"/>
      <c r="V59" s="122" t="str">
        <f t="shared" si="11"/>
        <v/>
      </c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2" t="str">
        <f t="shared" si="12"/>
        <v/>
      </c>
      <c r="AH59" s="165" t="e">
        <f>[2]PLAN_2!O60-[2]PLAN_2!W60-Q59-R59-S59-T59-U59+AU59-([1]NN!L62*0.15)</f>
        <v>#VALUE!</v>
      </c>
      <c r="AI59" s="165">
        <f>[2]PLAN_2!P60-[2]PLAN_2!X60</f>
        <v>0</v>
      </c>
      <c r="AJ59" s="165">
        <f>[2]PLAN_2!Q60-[2]PLAN_2!Y60</f>
        <v>0</v>
      </c>
      <c r="AK59" s="166">
        <f>IF([2]PLAN_1!L60="konieczne",3500,IF([2]PLAN_1!L60="potrzebne",2500,IF([2]PLAN_1!L60="wskazane",1500,0)))</f>
        <v>0</v>
      </c>
      <c r="AO59" s="167"/>
      <c r="AP59" s="167"/>
      <c r="AQ59" s="167"/>
      <c r="AR59" s="167"/>
      <c r="AS59" s="167"/>
      <c r="AT59" s="167"/>
      <c r="AU59" s="125"/>
      <c r="AV59" s="164" t="str">
        <f t="shared" si="1"/>
        <v/>
      </c>
      <c r="AW59" s="127" t="str">
        <f t="shared" si="13"/>
        <v/>
      </c>
      <c r="AX59" s="133" t="str">
        <f>IF(A59="","",IF(D59="","",INDEX([1]POBRANIE_!$B$6:$F$89,MATCH(D59,[1]POBRANIE_!$A$6:$A$89,0),5)))</f>
        <v/>
      </c>
      <c r="AY59" s="134" t="str">
        <f t="shared" si="33"/>
        <v/>
      </c>
      <c r="AZ59" s="134" t="str">
        <f t="shared" si="14"/>
        <v/>
      </c>
      <c r="BA59" s="135" t="str">
        <f t="shared" si="15"/>
        <v xml:space="preserve"> </v>
      </c>
      <c r="BB59" s="136" t="str">
        <f t="shared" si="16"/>
        <v xml:space="preserve"> </v>
      </c>
      <c r="BD59" s="160" t="str">
        <f t="shared" si="17"/>
        <v/>
      </c>
      <c r="BE59" s="143" t="str">
        <f t="shared" si="2"/>
        <v/>
      </c>
      <c r="BF59" s="143" t="str">
        <f t="shared" si="2"/>
        <v/>
      </c>
      <c r="BG59" s="161" t="str">
        <f t="shared" si="2"/>
        <v/>
      </c>
      <c r="BH59" s="140"/>
      <c r="BI59" s="140"/>
      <c r="BJ59" s="141"/>
      <c r="BK59" s="142" t="str">
        <f t="shared" si="18"/>
        <v/>
      </c>
      <c r="BL59" s="143"/>
      <c r="BM59" s="162" t="str">
        <f t="shared" si="19"/>
        <v/>
      </c>
      <c r="BN59" s="140"/>
      <c r="BO59" s="145" t="str">
        <f t="shared" si="37"/>
        <v/>
      </c>
      <c r="BP59" s="140"/>
      <c r="BQ59" s="140"/>
      <c r="BR59" s="163" t="str">
        <f t="shared" si="20"/>
        <v/>
      </c>
      <c r="BS59" s="163" t="str">
        <f t="shared" si="21"/>
        <v/>
      </c>
      <c r="BT59" s="147" t="str">
        <f t="shared" si="22"/>
        <v/>
      </c>
      <c r="BU59" s="151"/>
      <c r="BV59" s="148" t="str">
        <f t="shared" si="34"/>
        <v/>
      </c>
      <c r="BW59" s="149" t="str">
        <f t="shared" si="23"/>
        <v/>
      </c>
      <c r="BX59" s="150"/>
      <c r="BY59" s="151" t="str">
        <f t="shared" si="24"/>
        <v/>
      </c>
      <c r="BZ59" s="152"/>
      <c r="CA59" s="145" t="str">
        <f t="shared" si="36"/>
        <v/>
      </c>
      <c r="CB59" s="150"/>
      <c r="CC59" s="151" t="str">
        <f t="shared" si="25"/>
        <v/>
      </c>
      <c r="CD59" s="152"/>
      <c r="CE59" s="145" t="str">
        <f t="shared" si="5"/>
        <v/>
      </c>
      <c r="CF59" s="153" t="str">
        <f t="shared" si="26"/>
        <v/>
      </c>
      <c r="CG59" s="153" t="str">
        <f t="shared" si="27"/>
        <v/>
      </c>
      <c r="CH59" s="154" t="str">
        <f t="shared" si="28"/>
        <v/>
      </c>
      <c r="CI59" s="153" t="str">
        <f t="shared" si="29"/>
        <v/>
      </c>
      <c r="CJ59" s="153" t="str">
        <f t="shared" si="30"/>
        <v/>
      </c>
      <c r="CK59" s="153" t="str">
        <f t="shared" si="31"/>
        <v/>
      </c>
      <c r="CL59" s="155"/>
      <c r="CM59" s="124"/>
      <c r="CN59" s="253">
        <f t="shared" si="35"/>
        <v>0</v>
      </c>
    </row>
    <row r="60" spans="1:92" ht="30" customHeight="1" thickBot="1" x14ac:dyDescent="0.35">
      <c r="A60" s="120" t="str">
        <f t="shared" si="32"/>
        <v/>
      </c>
      <c r="B60" s="121"/>
      <c r="C60" s="121"/>
      <c r="D60" s="121"/>
      <c r="E60" s="122" t="str">
        <f>IF('[1]UPR BILANS N'!N61="","",'[1]UPR BILANS N'!N61)</f>
        <v/>
      </c>
      <c r="F60" s="123"/>
      <c r="G60" s="124"/>
      <c r="H60" s="121"/>
      <c r="I60" s="125"/>
      <c r="J60" s="164" t="str">
        <f t="shared" si="6"/>
        <v/>
      </c>
      <c r="K60" s="164" t="str">
        <f t="shared" si="7"/>
        <v/>
      </c>
      <c r="L60" s="125"/>
      <c r="M60" s="125"/>
      <c r="N60" s="122" t="str">
        <f t="shared" si="8"/>
        <v/>
      </c>
      <c r="O60" s="122" t="str">
        <f t="shared" si="9"/>
        <v/>
      </c>
      <c r="P60" s="127" t="str">
        <f t="shared" si="10"/>
        <v/>
      </c>
      <c r="Q60" s="128"/>
      <c r="R60" s="125"/>
      <c r="S60" s="125"/>
      <c r="T60" s="125"/>
      <c r="U60" s="125"/>
      <c r="V60" s="122" t="str">
        <f t="shared" si="11"/>
        <v/>
      </c>
      <c r="W60" s="125"/>
      <c r="X60" s="125"/>
      <c r="Y60" s="125"/>
      <c r="Z60" s="125"/>
      <c r="AA60" s="125"/>
      <c r="AB60" s="125"/>
      <c r="AC60" s="125"/>
      <c r="AD60" s="125"/>
      <c r="AE60" s="125"/>
      <c r="AF60" s="125"/>
      <c r="AG60" s="122" t="str">
        <f t="shared" si="12"/>
        <v/>
      </c>
      <c r="AH60" s="165" t="e">
        <f>[2]PLAN_2!O61-[2]PLAN_2!W61-Q60-R60-S60-T60-U60+AU60-([1]NN!L63*0.15)</f>
        <v>#VALUE!</v>
      </c>
      <c r="AI60" s="165">
        <f>[2]PLAN_2!P61-[2]PLAN_2!X61</f>
        <v>0</v>
      </c>
      <c r="AJ60" s="165">
        <f>[2]PLAN_2!Q61-[2]PLAN_2!Y61</f>
        <v>0</v>
      </c>
      <c r="AK60" s="166">
        <f>IF([2]PLAN_1!L61="konieczne",3500,IF([2]PLAN_1!L61="potrzebne",2500,IF([2]PLAN_1!L61="wskazane",1500,0)))</f>
        <v>0</v>
      </c>
      <c r="AO60" s="167"/>
      <c r="AP60" s="167"/>
      <c r="AQ60" s="167"/>
      <c r="AR60" s="167"/>
      <c r="AS60" s="167"/>
      <c r="AT60" s="167"/>
      <c r="AU60" s="125"/>
      <c r="AV60" s="164" t="str">
        <f t="shared" si="1"/>
        <v/>
      </c>
      <c r="AW60" s="127" t="str">
        <f t="shared" si="13"/>
        <v/>
      </c>
      <c r="AX60" s="133" t="str">
        <f>IF(A60="","",IF(D60="","",INDEX([1]POBRANIE_!$B$6:$F$89,MATCH(D60,[1]POBRANIE_!$A$6:$A$89,0),5)))</f>
        <v/>
      </c>
      <c r="AY60" s="134" t="str">
        <f t="shared" si="33"/>
        <v/>
      </c>
      <c r="AZ60" s="134" t="str">
        <f t="shared" si="14"/>
        <v/>
      </c>
      <c r="BA60" s="135" t="str">
        <f t="shared" si="15"/>
        <v xml:space="preserve"> </v>
      </c>
      <c r="BB60" s="136" t="str">
        <f t="shared" si="16"/>
        <v xml:space="preserve"> </v>
      </c>
      <c r="BD60" s="160" t="str">
        <f t="shared" si="17"/>
        <v/>
      </c>
      <c r="BE60" s="143" t="str">
        <f t="shared" si="2"/>
        <v/>
      </c>
      <c r="BF60" s="143" t="str">
        <f t="shared" si="2"/>
        <v/>
      </c>
      <c r="BG60" s="161" t="str">
        <f t="shared" si="2"/>
        <v/>
      </c>
      <c r="BH60" s="140"/>
      <c r="BI60" s="140"/>
      <c r="BJ60" s="141"/>
      <c r="BK60" s="142" t="str">
        <f t="shared" si="18"/>
        <v/>
      </c>
      <c r="BL60" s="143"/>
      <c r="BM60" s="162" t="str">
        <f t="shared" si="19"/>
        <v/>
      </c>
      <c r="BN60" s="140"/>
      <c r="BO60" s="145" t="str">
        <f t="shared" si="37"/>
        <v/>
      </c>
      <c r="BP60" s="140"/>
      <c r="BQ60" s="140"/>
      <c r="BR60" s="163" t="str">
        <f t="shared" si="20"/>
        <v/>
      </c>
      <c r="BS60" s="163" t="str">
        <f t="shared" si="21"/>
        <v/>
      </c>
      <c r="BT60" s="147" t="str">
        <f t="shared" si="22"/>
        <v/>
      </c>
      <c r="BU60" s="151"/>
      <c r="BV60" s="148" t="str">
        <f t="shared" si="34"/>
        <v/>
      </c>
      <c r="BW60" s="149" t="str">
        <f t="shared" si="23"/>
        <v/>
      </c>
      <c r="BX60" s="150"/>
      <c r="BY60" s="151" t="str">
        <f t="shared" si="24"/>
        <v/>
      </c>
      <c r="BZ60" s="152"/>
      <c r="CA60" s="145" t="str">
        <f t="shared" si="36"/>
        <v/>
      </c>
      <c r="CB60" s="150"/>
      <c r="CC60" s="151" t="str">
        <f t="shared" si="25"/>
        <v/>
      </c>
      <c r="CD60" s="152"/>
      <c r="CE60" s="145" t="str">
        <f t="shared" si="5"/>
        <v/>
      </c>
      <c r="CF60" s="153" t="str">
        <f t="shared" si="26"/>
        <v/>
      </c>
      <c r="CG60" s="153" t="str">
        <f t="shared" si="27"/>
        <v/>
      </c>
      <c r="CH60" s="154" t="str">
        <f t="shared" si="28"/>
        <v/>
      </c>
      <c r="CI60" s="153" t="str">
        <f t="shared" si="29"/>
        <v/>
      </c>
      <c r="CJ60" s="153" t="str">
        <f t="shared" si="30"/>
        <v/>
      </c>
      <c r="CK60" s="153" t="str">
        <f t="shared" si="31"/>
        <v/>
      </c>
      <c r="CL60" s="155"/>
      <c r="CM60" s="124"/>
      <c r="CN60" s="253">
        <f t="shared" si="35"/>
        <v>0</v>
      </c>
    </row>
    <row r="61" spans="1:92" ht="30" customHeight="1" thickBot="1" x14ac:dyDescent="0.35">
      <c r="A61" s="120" t="str">
        <f t="shared" si="32"/>
        <v/>
      </c>
      <c r="B61" s="121"/>
      <c r="C61" s="121"/>
      <c r="D61" s="121"/>
      <c r="E61" s="122" t="str">
        <f>IF('[1]UPR BILANS N'!N62="","",'[1]UPR BILANS N'!N62)</f>
        <v/>
      </c>
      <c r="F61" s="123"/>
      <c r="G61" s="124"/>
      <c r="H61" s="121"/>
      <c r="I61" s="125"/>
      <c r="J61" s="164" t="str">
        <f t="shared" si="6"/>
        <v/>
      </c>
      <c r="K61" s="164" t="str">
        <f t="shared" si="7"/>
        <v/>
      </c>
      <c r="L61" s="125"/>
      <c r="M61" s="125"/>
      <c r="N61" s="122" t="str">
        <f t="shared" si="8"/>
        <v/>
      </c>
      <c r="O61" s="122" t="str">
        <f t="shared" si="9"/>
        <v/>
      </c>
      <c r="P61" s="127" t="str">
        <f t="shared" si="10"/>
        <v/>
      </c>
      <c r="Q61" s="128"/>
      <c r="R61" s="125"/>
      <c r="S61" s="125"/>
      <c r="T61" s="125"/>
      <c r="U61" s="125"/>
      <c r="V61" s="122" t="str">
        <f t="shared" si="11"/>
        <v/>
      </c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2" t="str">
        <f t="shared" si="12"/>
        <v/>
      </c>
      <c r="AH61" s="165" t="e">
        <f>[2]PLAN_2!O62-[2]PLAN_2!W62-Q61-R61-S61-T61-U61+AU61-([1]NN!L64*0.15)</f>
        <v>#VALUE!</v>
      </c>
      <c r="AI61" s="165">
        <f>[2]PLAN_2!P62-[2]PLAN_2!X62</f>
        <v>0</v>
      </c>
      <c r="AJ61" s="165">
        <f>[2]PLAN_2!Q62-[2]PLAN_2!Y62</f>
        <v>0</v>
      </c>
      <c r="AK61" s="166">
        <f>IF([2]PLAN_1!L62="konieczne",3500,IF([2]PLAN_1!L62="potrzebne",2500,IF([2]PLAN_1!L62="wskazane",1500,0)))</f>
        <v>0</v>
      </c>
      <c r="AO61" s="167"/>
      <c r="AP61" s="167"/>
      <c r="AQ61" s="167"/>
      <c r="AR61" s="167"/>
      <c r="AS61" s="167"/>
      <c r="AT61" s="167"/>
      <c r="AU61" s="125"/>
      <c r="AV61" s="164" t="str">
        <f t="shared" si="1"/>
        <v/>
      </c>
      <c r="AW61" s="127" t="str">
        <f t="shared" si="13"/>
        <v/>
      </c>
      <c r="AX61" s="133" t="str">
        <f>IF(A61="","",IF(D61="","",INDEX([1]POBRANIE_!$B$6:$F$89,MATCH(D61,[1]POBRANIE_!$A$6:$A$89,0),5)))</f>
        <v/>
      </c>
      <c r="AY61" s="134" t="str">
        <f t="shared" si="33"/>
        <v/>
      </c>
      <c r="AZ61" s="134" t="str">
        <f t="shared" si="14"/>
        <v/>
      </c>
      <c r="BA61" s="135" t="str">
        <f t="shared" si="15"/>
        <v xml:space="preserve"> </v>
      </c>
      <c r="BB61" s="136" t="str">
        <f t="shared" si="16"/>
        <v xml:space="preserve"> </v>
      </c>
      <c r="BD61" s="160" t="str">
        <f t="shared" si="17"/>
        <v/>
      </c>
      <c r="BE61" s="143" t="str">
        <f t="shared" si="2"/>
        <v/>
      </c>
      <c r="BF61" s="143" t="str">
        <f t="shared" si="2"/>
        <v/>
      </c>
      <c r="BG61" s="161" t="str">
        <f t="shared" si="2"/>
        <v/>
      </c>
      <c r="BH61" s="140"/>
      <c r="BI61" s="140"/>
      <c r="BJ61" s="141"/>
      <c r="BK61" s="142" t="str">
        <f t="shared" si="18"/>
        <v/>
      </c>
      <c r="BL61" s="143"/>
      <c r="BM61" s="162" t="str">
        <f t="shared" si="19"/>
        <v/>
      </c>
      <c r="BN61" s="140"/>
      <c r="BO61" s="145" t="str">
        <f t="shared" si="37"/>
        <v/>
      </c>
      <c r="BP61" s="140"/>
      <c r="BQ61" s="140"/>
      <c r="BR61" s="163" t="str">
        <f t="shared" si="20"/>
        <v/>
      </c>
      <c r="BS61" s="163" t="str">
        <f t="shared" si="21"/>
        <v/>
      </c>
      <c r="BT61" s="147" t="str">
        <f t="shared" si="22"/>
        <v/>
      </c>
      <c r="BU61" s="151"/>
      <c r="BV61" s="148" t="str">
        <f t="shared" si="34"/>
        <v/>
      </c>
      <c r="BW61" s="149" t="str">
        <f t="shared" si="23"/>
        <v/>
      </c>
      <c r="BX61" s="150"/>
      <c r="BY61" s="151" t="str">
        <f t="shared" si="24"/>
        <v/>
      </c>
      <c r="BZ61" s="152"/>
      <c r="CA61" s="145" t="str">
        <f t="shared" si="36"/>
        <v/>
      </c>
      <c r="CB61" s="150"/>
      <c r="CC61" s="151" t="str">
        <f t="shared" si="25"/>
        <v/>
      </c>
      <c r="CD61" s="152"/>
      <c r="CE61" s="145" t="str">
        <f t="shared" si="5"/>
        <v/>
      </c>
      <c r="CF61" s="153" t="str">
        <f t="shared" si="26"/>
        <v/>
      </c>
      <c r="CG61" s="153" t="str">
        <f t="shared" si="27"/>
        <v/>
      </c>
      <c r="CH61" s="154" t="str">
        <f t="shared" si="28"/>
        <v/>
      </c>
      <c r="CI61" s="153" t="str">
        <f t="shared" si="29"/>
        <v/>
      </c>
      <c r="CJ61" s="153" t="str">
        <f t="shared" si="30"/>
        <v/>
      </c>
      <c r="CK61" s="153" t="str">
        <f t="shared" si="31"/>
        <v/>
      </c>
      <c r="CL61" s="155"/>
      <c r="CM61" s="124"/>
      <c r="CN61" s="253">
        <f t="shared" si="35"/>
        <v>0</v>
      </c>
    </row>
    <row r="62" spans="1:92" ht="30" customHeight="1" thickBot="1" x14ac:dyDescent="0.35">
      <c r="A62" s="120" t="str">
        <f t="shared" si="32"/>
        <v/>
      </c>
      <c r="B62" s="121"/>
      <c r="C62" s="121"/>
      <c r="D62" s="121"/>
      <c r="E62" s="122" t="str">
        <f>IF('[1]UPR BILANS N'!N63="","",'[1]UPR BILANS N'!N63)</f>
        <v/>
      </c>
      <c r="F62" s="123"/>
      <c r="G62" s="124"/>
      <c r="H62" s="121"/>
      <c r="I62" s="125"/>
      <c r="J62" s="164" t="str">
        <f t="shared" si="6"/>
        <v/>
      </c>
      <c r="K62" s="164" t="str">
        <f t="shared" si="7"/>
        <v/>
      </c>
      <c r="L62" s="125"/>
      <c r="M62" s="125"/>
      <c r="N62" s="122" t="str">
        <f t="shared" si="8"/>
        <v/>
      </c>
      <c r="O62" s="122" t="str">
        <f t="shared" si="9"/>
        <v/>
      </c>
      <c r="P62" s="127" t="str">
        <f t="shared" si="10"/>
        <v/>
      </c>
      <c r="Q62" s="128"/>
      <c r="R62" s="125"/>
      <c r="S62" s="125"/>
      <c r="T62" s="125"/>
      <c r="U62" s="125"/>
      <c r="V62" s="122" t="str">
        <f t="shared" si="11"/>
        <v/>
      </c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2" t="str">
        <f t="shared" si="12"/>
        <v/>
      </c>
      <c r="AH62" s="165" t="e">
        <f>[2]PLAN_2!O63-[2]PLAN_2!W63-Q62-R62-S62-T62-U62+AU62-([1]NN!L65*0.15)</f>
        <v>#VALUE!</v>
      </c>
      <c r="AI62" s="165">
        <f>[2]PLAN_2!P63-[2]PLAN_2!X63</f>
        <v>0</v>
      </c>
      <c r="AJ62" s="165">
        <f>[2]PLAN_2!Q63-[2]PLAN_2!Y63</f>
        <v>0</v>
      </c>
      <c r="AK62" s="166">
        <f>IF([2]PLAN_1!L63="konieczne",3500,IF([2]PLAN_1!L63="potrzebne",2500,IF([2]PLAN_1!L63="wskazane",1500,0)))</f>
        <v>0</v>
      </c>
      <c r="AO62" s="167"/>
      <c r="AP62" s="167"/>
      <c r="AQ62" s="167"/>
      <c r="AR62" s="167"/>
      <c r="AS62" s="167"/>
      <c r="AT62" s="167"/>
      <c r="AU62" s="125"/>
      <c r="AV62" s="164" t="str">
        <f t="shared" si="1"/>
        <v/>
      </c>
      <c r="AW62" s="127" t="str">
        <f t="shared" si="13"/>
        <v/>
      </c>
      <c r="AX62" s="133" t="str">
        <f>IF(A62="","",IF(D62="","",INDEX([1]POBRANIE_!$B$6:$F$89,MATCH(D62,[1]POBRANIE_!$A$6:$A$89,0),5)))</f>
        <v/>
      </c>
      <c r="AY62" s="134" t="str">
        <f t="shared" si="33"/>
        <v/>
      </c>
      <c r="AZ62" s="134" t="str">
        <f t="shared" si="14"/>
        <v/>
      </c>
      <c r="BA62" s="135" t="str">
        <f t="shared" si="15"/>
        <v xml:space="preserve"> </v>
      </c>
      <c r="BB62" s="136" t="str">
        <f t="shared" si="16"/>
        <v xml:space="preserve"> </v>
      </c>
      <c r="BD62" s="160" t="str">
        <f t="shared" si="17"/>
        <v/>
      </c>
      <c r="BE62" s="143" t="str">
        <f t="shared" si="2"/>
        <v/>
      </c>
      <c r="BF62" s="143" t="str">
        <f t="shared" si="2"/>
        <v/>
      </c>
      <c r="BG62" s="161" t="str">
        <f t="shared" si="2"/>
        <v/>
      </c>
      <c r="BH62" s="140"/>
      <c r="BI62" s="140"/>
      <c r="BJ62" s="141"/>
      <c r="BK62" s="142" t="str">
        <f t="shared" si="18"/>
        <v/>
      </c>
      <c r="BL62" s="143"/>
      <c r="BM62" s="162" t="str">
        <f t="shared" si="19"/>
        <v/>
      </c>
      <c r="BN62" s="140"/>
      <c r="BO62" s="145" t="str">
        <f t="shared" si="37"/>
        <v/>
      </c>
      <c r="BP62" s="140"/>
      <c r="BQ62" s="140"/>
      <c r="BR62" s="163" t="str">
        <f t="shared" si="20"/>
        <v/>
      </c>
      <c r="BS62" s="163" t="str">
        <f t="shared" si="21"/>
        <v/>
      </c>
      <c r="BT62" s="147" t="str">
        <f t="shared" si="22"/>
        <v/>
      </c>
      <c r="BU62" s="151"/>
      <c r="BV62" s="148" t="str">
        <f t="shared" si="34"/>
        <v/>
      </c>
      <c r="BW62" s="149" t="str">
        <f t="shared" si="23"/>
        <v/>
      </c>
      <c r="BX62" s="150"/>
      <c r="BY62" s="151" t="str">
        <f t="shared" si="24"/>
        <v/>
      </c>
      <c r="BZ62" s="152"/>
      <c r="CA62" s="145" t="str">
        <f t="shared" si="36"/>
        <v/>
      </c>
      <c r="CB62" s="150"/>
      <c r="CC62" s="151" t="str">
        <f t="shared" si="25"/>
        <v/>
      </c>
      <c r="CD62" s="152"/>
      <c r="CE62" s="145" t="str">
        <f t="shared" si="5"/>
        <v/>
      </c>
      <c r="CF62" s="153" t="str">
        <f t="shared" si="26"/>
        <v/>
      </c>
      <c r="CG62" s="153" t="str">
        <f t="shared" si="27"/>
        <v/>
      </c>
      <c r="CH62" s="154" t="str">
        <f t="shared" si="28"/>
        <v/>
      </c>
      <c r="CI62" s="153" t="str">
        <f t="shared" si="29"/>
        <v/>
      </c>
      <c r="CJ62" s="153" t="str">
        <f t="shared" si="30"/>
        <v/>
      </c>
      <c r="CK62" s="153" t="str">
        <f t="shared" si="31"/>
        <v/>
      </c>
      <c r="CL62" s="155"/>
      <c r="CM62" s="124"/>
      <c r="CN62" s="253">
        <f t="shared" si="35"/>
        <v>0</v>
      </c>
    </row>
    <row r="63" spans="1:92" ht="30" customHeight="1" thickBot="1" x14ac:dyDescent="0.35">
      <c r="A63" s="120" t="str">
        <f t="shared" si="32"/>
        <v/>
      </c>
      <c r="B63" s="121"/>
      <c r="C63" s="121"/>
      <c r="D63" s="121"/>
      <c r="E63" s="122" t="str">
        <f>IF('[1]UPR BILANS N'!N64="","",'[1]UPR BILANS N'!N64)</f>
        <v/>
      </c>
      <c r="F63" s="123"/>
      <c r="G63" s="124"/>
      <c r="H63" s="121"/>
      <c r="I63" s="125"/>
      <c r="J63" s="164" t="str">
        <f t="shared" si="6"/>
        <v/>
      </c>
      <c r="K63" s="164" t="str">
        <f t="shared" si="7"/>
        <v/>
      </c>
      <c r="L63" s="125"/>
      <c r="M63" s="125"/>
      <c r="N63" s="122" t="str">
        <f t="shared" si="8"/>
        <v/>
      </c>
      <c r="O63" s="122" t="str">
        <f t="shared" si="9"/>
        <v/>
      </c>
      <c r="P63" s="127" t="str">
        <f t="shared" si="10"/>
        <v/>
      </c>
      <c r="Q63" s="128"/>
      <c r="R63" s="125"/>
      <c r="S63" s="125"/>
      <c r="T63" s="125"/>
      <c r="U63" s="125"/>
      <c r="V63" s="122" t="str">
        <f t="shared" si="11"/>
        <v/>
      </c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2" t="str">
        <f t="shared" si="12"/>
        <v/>
      </c>
      <c r="AH63" s="165" t="e">
        <f>[2]PLAN_2!O64-[2]PLAN_2!W64-Q63-R63-S63-T63-U63+AU63-([1]NN!L66*0.15)</f>
        <v>#VALUE!</v>
      </c>
      <c r="AI63" s="165">
        <f>[2]PLAN_2!P64-[2]PLAN_2!X64</f>
        <v>0</v>
      </c>
      <c r="AJ63" s="165">
        <f>[2]PLAN_2!Q64-[2]PLAN_2!Y64</f>
        <v>0</v>
      </c>
      <c r="AK63" s="166">
        <f>IF([2]PLAN_1!L64="konieczne",3500,IF([2]PLAN_1!L64="potrzebne",2500,IF([2]PLAN_1!L64="wskazane",1500,0)))</f>
        <v>0</v>
      </c>
      <c r="AO63" s="167"/>
      <c r="AP63" s="167"/>
      <c r="AQ63" s="167"/>
      <c r="AR63" s="167"/>
      <c r="AS63" s="167"/>
      <c r="AT63" s="167"/>
      <c r="AU63" s="125"/>
      <c r="AV63" s="164" t="str">
        <f t="shared" si="1"/>
        <v/>
      </c>
      <c r="AW63" s="127" t="str">
        <f t="shared" si="13"/>
        <v/>
      </c>
      <c r="AX63" s="133" t="str">
        <f>IF(A63="","",IF(D63="","",INDEX([1]POBRANIE_!$B$6:$F$89,MATCH(D63,[1]POBRANIE_!$A$6:$A$89,0),5)))</f>
        <v/>
      </c>
      <c r="AY63" s="134" t="str">
        <f t="shared" si="33"/>
        <v/>
      </c>
      <c r="AZ63" s="134" t="str">
        <f t="shared" si="14"/>
        <v/>
      </c>
      <c r="BA63" s="135" t="str">
        <f t="shared" si="15"/>
        <v xml:space="preserve"> </v>
      </c>
      <c r="BB63" s="136" t="str">
        <f t="shared" si="16"/>
        <v xml:space="preserve"> </v>
      </c>
      <c r="BD63" s="160" t="str">
        <f t="shared" si="17"/>
        <v/>
      </c>
      <c r="BE63" s="143" t="str">
        <f t="shared" si="2"/>
        <v/>
      </c>
      <c r="BF63" s="143" t="str">
        <f t="shared" si="2"/>
        <v/>
      </c>
      <c r="BG63" s="161" t="str">
        <f t="shared" si="2"/>
        <v/>
      </c>
      <c r="BH63" s="140"/>
      <c r="BI63" s="140"/>
      <c r="BJ63" s="141"/>
      <c r="BK63" s="142" t="str">
        <f t="shared" si="18"/>
        <v/>
      </c>
      <c r="BL63" s="143"/>
      <c r="BM63" s="162" t="str">
        <f t="shared" si="19"/>
        <v/>
      </c>
      <c r="BN63" s="140"/>
      <c r="BO63" s="145" t="str">
        <f t="shared" si="37"/>
        <v/>
      </c>
      <c r="BP63" s="140"/>
      <c r="BQ63" s="140"/>
      <c r="BR63" s="163" t="str">
        <f t="shared" si="20"/>
        <v/>
      </c>
      <c r="BS63" s="163" t="str">
        <f t="shared" si="21"/>
        <v/>
      </c>
      <c r="BT63" s="147" t="str">
        <f t="shared" si="22"/>
        <v/>
      </c>
      <c r="BU63" s="151"/>
      <c r="BV63" s="148" t="str">
        <f t="shared" si="34"/>
        <v/>
      </c>
      <c r="BW63" s="149" t="str">
        <f t="shared" si="23"/>
        <v/>
      </c>
      <c r="BX63" s="150"/>
      <c r="BY63" s="151" t="str">
        <f t="shared" si="24"/>
        <v/>
      </c>
      <c r="BZ63" s="152"/>
      <c r="CA63" s="145" t="str">
        <f t="shared" si="36"/>
        <v/>
      </c>
      <c r="CB63" s="150"/>
      <c r="CC63" s="151" t="str">
        <f t="shared" si="25"/>
        <v/>
      </c>
      <c r="CD63" s="152"/>
      <c r="CE63" s="145" t="str">
        <f t="shared" si="5"/>
        <v/>
      </c>
      <c r="CF63" s="153" t="str">
        <f t="shared" si="26"/>
        <v/>
      </c>
      <c r="CG63" s="153" t="str">
        <f t="shared" si="27"/>
        <v/>
      </c>
      <c r="CH63" s="154" t="str">
        <f t="shared" si="28"/>
        <v/>
      </c>
      <c r="CI63" s="153" t="str">
        <f t="shared" si="29"/>
        <v/>
      </c>
      <c r="CJ63" s="153" t="str">
        <f t="shared" si="30"/>
        <v/>
      </c>
      <c r="CK63" s="153" t="str">
        <f t="shared" si="31"/>
        <v/>
      </c>
      <c r="CL63" s="155"/>
      <c r="CM63" s="124"/>
      <c r="CN63" s="253">
        <f t="shared" si="35"/>
        <v>0</v>
      </c>
    </row>
    <row r="64" spans="1:92" ht="30" customHeight="1" thickBot="1" x14ac:dyDescent="0.35">
      <c r="A64" s="120" t="str">
        <f t="shared" si="32"/>
        <v/>
      </c>
      <c r="B64" s="121"/>
      <c r="C64" s="121"/>
      <c r="D64" s="121"/>
      <c r="E64" s="122" t="str">
        <f>IF('[1]UPR BILANS N'!N65="","",'[1]UPR BILANS N'!N65)</f>
        <v/>
      </c>
      <c r="F64" s="123"/>
      <c r="G64" s="124"/>
      <c r="H64" s="121"/>
      <c r="I64" s="125"/>
      <c r="J64" s="164" t="str">
        <f t="shared" si="6"/>
        <v/>
      </c>
      <c r="K64" s="164" t="str">
        <f t="shared" si="7"/>
        <v/>
      </c>
      <c r="L64" s="125"/>
      <c r="M64" s="125"/>
      <c r="N64" s="122" t="str">
        <f t="shared" si="8"/>
        <v/>
      </c>
      <c r="O64" s="122" t="str">
        <f t="shared" si="9"/>
        <v/>
      </c>
      <c r="P64" s="127" t="str">
        <f t="shared" si="10"/>
        <v/>
      </c>
      <c r="Q64" s="128"/>
      <c r="R64" s="125"/>
      <c r="S64" s="125"/>
      <c r="T64" s="125"/>
      <c r="U64" s="125"/>
      <c r="V64" s="122" t="str">
        <f t="shared" si="11"/>
        <v/>
      </c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2" t="str">
        <f t="shared" si="12"/>
        <v/>
      </c>
      <c r="AH64" s="165" t="e">
        <f>[2]PLAN_2!O65-[2]PLAN_2!W65-Q64-R64-S64-T64-U64+AU64-([1]NN!L67*0.15)</f>
        <v>#VALUE!</v>
      </c>
      <c r="AI64" s="165">
        <f>[2]PLAN_2!P65-[2]PLAN_2!X65</f>
        <v>0</v>
      </c>
      <c r="AJ64" s="165">
        <f>[2]PLAN_2!Q65-[2]PLAN_2!Y65</f>
        <v>0</v>
      </c>
      <c r="AK64" s="166">
        <f>IF([2]PLAN_1!L65="konieczne",3500,IF([2]PLAN_1!L65="potrzebne",2500,IF([2]PLAN_1!L65="wskazane",1500,0)))</f>
        <v>0</v>
      </c>
      <c r="AO64" s="167"/>
      <c r="AP64" s="167"/>
      <c r="AQ64" s="167"/>
      <c r="AR64" s="167"/>
      <c r="AS64" s="167"/>
      <c r="AT64" s="167"/>
      <c r="AU64" s="125"/>
      <c r="AV64" s="164" t="str">
        <f t="shared" si="1"/>
        <v/>
      </c>
      <c r="AW64" s="127" t="str">
        <f t="shared" si="13"/>
        <v/>
      </c>
      <c r="AX64" s="133" t="str">
        <f>IF(A64="","",IF(D64="","",INDEX([1]POBRANIE_!$B$6:$F$89,MATCH(D64,[1]POBRANIE_!$A$6:$A$89,0),5)))</f>
        <v/>
      </c>
      <c r="AY64" s="134" t="str">
        <f t="shared" si="33"/>
        <v/>
      </c>
      <c r="AZ64" s="134" t="str">
        <f t="shared" si="14"/>
        <v/>
      </c>
      <c r="BA64" s="135" t="str">
        <f t="shared" si="15"/>
        <v xml:space="preserve"> </v>
      </c>
      <c r="BB64" s="136" t="str">
        <f t="shared" si="16"/>
        <v xml:space="preserve"> </v>
      </c>
      <c r="BD64" s="160" t="str">
        <f t="shared" si="17"/>
        <v/>
      </c>
      <c r="BE64" s="143" t="str">
        <f t="shared" si="2"/>
        <v/>
      </c>
      <c r="BF64" s="143" t="str">
        <f t="shared" si="2"/>
        <v/>
      </c>
      <c r="BG64" s="161" t="str">
        <f t="shared" si="2"/>
        <v/>
      </c>
      <c r="BH64" s="140"/>
      <c r="BI64" s="140"/>
      <c r="BJ64" s="141"/>
      <c r="BK64" s="142" t="str">
        <f t="shared" si="18"/>
        <v/>
      </c>
      <c r="BL64" s="143"/>
      <c r="BM64" s="162" t="str">
        <f t="shared" si="19"/>
        <v/>
      </c>
      <c r="BN64" s="140"/>
      <c r="BO64" s="145" t="str">
        <f t="shared" si="37"/>
        <v/>
      </c>
      <c r="BP64" s="140"/>
      <c r="BQ64" s="140"/>
      <c r="BR64" s="163" t="str">
        <f t="shared" si="20"/>
        <v/>
      </c>
      <c r="BS64" s="163" t="str">
        <f t="shared" si="21"/>
        <v/>
      </c>
      <c r="BT64" s="147" t="str">
        <f t="shared" si="22"/>
        <v/>
      </c>
      <c r="BU64" s="151"/>
      <c r="BV64" s="148" t="str">
        <f t="shared" si="34"/>
        <v/>
      </c>
      <c r="BW64" s="149" t="str">
        <f t="shared" si="23"/>
        <v/>
      </c>
      <c r="BX64" s="150"/>
      <c r="BY64" s="151" t="str">
        <f t="shared" si="24"/>
        <v/>
      </c>
      <c r="BZ64" s="152"/>
      <c r="CA64" s="145" t="str">
        <f t="shared" si="36"/>
        <v/>
      </c>
      <c r="CB64" s="150"/>
      <c r="CC64" s="151" t="str">
        <f t="shared" si="25"/>
        <v/>
      </c>
      <c r="CD64" s="152"/>
      <c r="CE64" s="145" t="str">
        <f t="shared" si="5"/>
        <v/>
      </c>
      <c r="CF64" s="153" t="str">
        <f t="shared" si="26"/>
        <v/>
      </c>
      <c r="CG64" s="153" t="str">
        <f t="shared" si="27"/>
        <v/>
      </c>
      <c r="CH64" s="154" t="str">
        <f t="shared" si="28"/>
        <v/>
      </c>
      <c r="CI64" s="153" t="str">
        <f t="shared" si="29"/>
        <v/>
      </c>
      <c r="CJ64" s="153" t="str">
        <f t="shared" si="30"/>
        <v/>
      </c>
      <c r="CK64" s="153" t="str">
        <f t="shared" si="31"/>
        <v/>
      </c>
      <c r="CL64" s="155"/>
      <c r="CM64" s="124"/>
      <c r="CN64" s="253">
        <f t="shared" si="35"/>
        <v>0</v>
      </c>
    </row>
    <row r="65" spans="1:92" ht="30" customHeight="1" thickBot="1" x14ac:dyDescent="0.35">
      <c r="A65" s="120" t="str">
        <f t="shared" si="32"/>
        <v/>
      </c>
      <c r="B65" s="121"/>
      <c r="C65" s="121"/>
      <c r="D65" s="121"/>
      <c r="E65" s="122" t="str">
        <f>IF('[1]UPR BILANS N'!N66="","",'[1]UPR BILANS N'!N66)</f>
        <v/>
      </c>
      <c r="F65" s="123"/>
      <c r="G65" s="124"/>
      <c r="H65" s="121"/>
      <c r="I65" s="125"/>
      <c r="J65" s="164" t="str">
        <f t="shared" si="6"/>
        <v/>
      </c>
      <c r="K65" s="164" t="str">
        <f t="shared" si="7"/>
        <v/>
      </c>
      <c r="L65" s="125"/>
      <c r="M65" s="125"/>
      <c r="N65" s="122" t="str">
        <f t="shared" si="8"/>
        <v/>
      </c>
      <c r="O65" s="122" t="str">
        <f t="shared" si="9"/>
        <v/>
      </c>
      <c r="P65" s="127" t="str">
        <f t="shared" si="10"/>
        <v/>
      </c>
      <c r="Q65" s="128"/>
      <c r="R65" s="125"/>
      <c r="S65" s="125"/>
      <c r="T65" s="125"/>
      <c r="U65" s="125"/>
      <c r="V65" s="122" t="str">
        <f t="shared" si="11"/>
        <v/>
      </c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2" t="str">
        <f t="shared" si="12"/>
        <v/>
      </c>
      <c r="AH65" s="165" t="e">
        <f>[2]PLAN_2!O66-[2]PLAN_2!W66-Q65-R65-S65-T65-U65+AU65-([1]NN!L68*0.15)</f>
        <v>#VALUE!</v>
      </c>
      <c r="AI65" s="165">
        <f>[2]PLAN_2!P66-[2]PLAN_2!X66</f>
        <v>0</v>
      </c>
      <c r="AJ65" s="165">
        <f>[2]PLAN_2!Q66-[2]PLAN_2!Y66</f>
        <v>0</v>
      </c>
      <c r="AK65" s="166">
        <f>IF([2]PLAN_1!L66="konieczne",3500,IF([2]PLAN_1!L66="potrzebne",2500,IF([2]PLAN_1!L66="wskazane",1500,0)))</f>
        <v>0</v>
      </c>
      <c r="AO65" s="167"/>
      <c r="AP65" s="167"/>
      <c r="AQ65" s="167"/>
      <c r="AR65" s="167"/>
      <c r="AS65" s="167"/>
      <c r="AT65" s="167"/>
      <c r="AU65" s="125"/>
      <c r="AV65" s="164" t="str">
        <f t="shared" si="1"/>
        <v/>
      </c>
      <c r="AW65" s="127" t="str">
        <f t="shared" si="13"/>
        <v/>
      </c>
      <c r="AX65" s="133" t="str">
        <f>IF(A65="","",IF(D65="","",INDEX([1]POBRANIE_!$B$6:$F$89,MATCH(D65,[1]POBRANIE_!$A$6:$A$89,0),5)))</f>
        <v/>
      </c>
      <c r="AY65" s="134" t="str">
        <f t="shared" si="33"/>
        <v/>
      </c>
      <c r="AZ65" s="134" t="str">
        <f t="shared" si="14"/>
        <v/>
      </c>
      <c r="BA65" s="135" t="str">
        <f t="shared" si="15"/>
        <v xml:space="preserve"> </v>
      </c>
      <c r="BB65" s="136" t="str">
        <f t="shared" si="16"/>
        <v xml:space="preserve"> </v>
      </c>
      <c r="BD65" s="160" t="str">
        <f t="shared" si="17"/>
        <v/>
      </c>
      <c r="BE65" s="143" t="str">
        <f t="shared" si="2"/>
        <v/>
      </c>
      <c r="BF65" s="143" t="str">
        <f t="shared" si="2"/>
        <v/>
      </c>
      <c r="BG65" s="161" t="str">
        <f t="shared" si="2"/>
        <v/>
      </c>
      <c r="BH65" s="140"/>
      <c r="BI65" s="140"/>
      <c r="BJ65" s="141"/>
      <c r="BK65" s="142" t="str">
        <f t="shared" si="18"/>
        <v/>
      </c>
      <c r="BL65" s="143"/>
      <c r="BM65" s="162" t="str">
        <f t="shared" si="19"/>
        <v/>
      </c>
      <c r="BN65" s="140"/>
      <c r="BO65" s="145" t="str">
        <f t="shared" si="37"/>
        <v/>
      </c>
      <c r="BP65" s="140"/>
      <c r="BQ65" s="140"/>
      <c r="BR65" s="163" t="str">
        <f t="shared" si="20"/>
        <v/>
      </c>
      <c r="BS65" s="163" t="str">
        <f t="shared" si="21"/>
        <v/>
      </c>
      <c r="BT65" s="147" t="str">
        <f t="shared" si="22"/>
        <v/>
      </c>
      <c r="BU65" s="151"/>
      <c r="BV65" s="148" t="str">
        <f t="shared" si="34"/>
        <v/>
      </c>
      <c r="BW65" s="149" t="str">
        <f t="shared" si="23"/>
        <v/>
      </c>
      <c r="BX65" s="150"/>
      <c r="BY65" s="151" t="str">
        <f t="shared" si="24"/>
        <v/>
      </c>
      <c r="BZ65" s="152"/>
      <c r="CA65" s="145" t="str">
        <f t="shared" si="36"/>
        <v/>
      </c>
      <c r="CB65" s="150"/>
      <c r="CC65" s="151" t="str">
        <f t="shared" si="25"/>
        <v/>
      </c>
      <c r="CD65" s="152"/>
      <c r="CE65" s="145" t="str">
        <f t="shared" si="5"/>
        <v/>
      </c>
      <c r="CF65" s="153" t="str">
        <f t="shared" si="26"/>
        <v/>
      </c>
      <c r="CG65" s="153" t="str">
        <f t="shared" si="27"/>
        <v/>
      </c>
      <c r="CH65" s="154" t="str">
        <f t="shared" si="28"/>
        <v/>
      </c>
      <c r="CI65" s="153" t="str">
        <f t="shared" si="29"/>
        <v/>
      </c>
      <c r="CJ65" s="153" t="str">
        <f t="shared" si="30"/>
        <v/>
      </c>
      <c r="CK65" s="153" t="str">
        <f t="shared" si="31"/>
        <v/>
      </c>
      <c r="CL65" s="155"/>
      <c r="CM65" s="124"/>
      <c r="CN65" s="253">
        <f t="shared" si="35"/>
        <v>0</v>
      </c>
    </row>
    <row r="66" spans="1:92" ht="30" customHeight="1" thickBot="1" x14ac:dyDescent="0.35">
      <c r="A66" s="120" t="str">
        <f t="shared" si="32"/>
        <v/>
      </c>
      <c r="B66" s="121"/>
      <c r="C66" s="121"/>
      <c r="D66" s="121"/>
      <c r="E66" s="122" t="str">
        <f>IF('[1]UPR BILANS N'!N67="","",'[1]UPR BILANS N'!N67)</f>
        <v/>
      </c>
      <c r="F66" s="123"/>
      <c r="G66" s="124"/>
      <c r="H66" s="121"/>
      <c r="I66" s="125"/>
      <c r="J66" s="164" t="str">
        <f t="shared" si="6"/>
        <v/>
      </c>
      <c r="K66" s="164" t="str">
        <f t="shared" si="7"/>
        <v/>
      </c>
      <c r="L66" s="125"/>
      <c r="M66" s="125"/>
      <c r="N66" s="122" t="str">
        <f t="shared" si="8"/>
        <v/>
      </c>
      <c r="O66" s="122" t="str">
        <f t="shared" si="9"/>
        <v/>
      </c>
      <c r="P66" s="127" t="str">
        <f t="shared" si="10"/>
        <v/>
      </c>
      <c r="Q66" s="128"/>
      <c r="R66" s="125"/>
      <c r="S66" s="125"/>
      <c r="T66" s="125"/>
      <c r="U66" s="125"/>
      <c r="V66" s="122" t="str">
        <f t="shared" si="11"/>
        <v/>
      </c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2" t="str">
        <f t="shared" si="12"/>
        <v/>
      </c>
      <c r="AH66" s="165" t="e">
        <f>[2]PLAN_2!O67-[2]PLAN_2!W67-Q66-R66-S66-T66-U66+AU66-([1]NN!L69*0.15)</f>
        <v>#VALUE!</v>
      </c>
      <c r="AI66" s="165">
        <f>[2]PLAN_2!P67-[2]PLAN_2!X67</f>
        <v>0</v>
      </c>
      <c r="AJ66" s="165">
        <f>[2]PLAN_2!Q67-[2]PLAN_2!Y67</f>
        <v>0</v>
      </c>
      <c r="AK66" s="166">
        <f>IF([2]PLAN_1!L67="konieczne",3500,IF([2]PLAN_1!L67="potrzebne",2500,IF([2]PLAN_1!L67="wskazane",1500,0)))</f>
        <v>0</v>
      </c>
      <c r="AO66" s="167"/>
      <c r="AP66" s="167"/>
      <c r="AQ66" s="167"/>
      <c r="AR66" s="167"/>
      <c r="AS66" s="167"/>
      <c r="AT66" s="167"/>
      <c r="AU66" s="125"/>
      <c r="AV66" s="164" t="str">
        <f t="shared" si="1"/>
        <v/>
      </c>
      <c r="AW66" s="127" t="str">
        <f t="shared" si="13"/>
        <v/>
      </c>
      <c r="AX66" s="133" t="str">
        <f>IF(A66="","",IF(D66="","",INDEX([1]POBRANIE_!$B$6:$F$89,MATCH(D66,[1]POBRANIE_!$A$6:$A$89,0),5)))</f>
        <v/>
      </c>
      <c r="AY66" s="134" t="str">
        <f t="shared" si="33"/>
        <v/>
      </c>
      <c r="AZ66" s="134" t="str">
        <f t="shared" si="14"/>
        <v/>
      </c>
      <c r="BA66" s="135" t="str">
        <f t="shared" si="15"/>
        <v xml:space="preserve"> </v>
      </c>
      <c r="BB66" s="136" t="str">
        <f t="shared" si="16"/>
        <v xml:space="preserve"> </v>
      </c>
      <c r="BD66" s="160" t="str">
        <f t="shared" si="17"/>
        <v/>
      </c>
      <c r="BE66" s="143" t="str">
        <f t="shared" si="2"/>
        <v/>
      </c>
      <c r="BF66" s="143" t="str">
        <f t="shared" si="2"/>
        <v/>
      </c>
      <c r="BG66" s="161" t="str">
        <f t="shared" si="2"/>
        <v/>
      </c>
      <c r="BH66" s="140"/>
      <c r="BI66" s="140"/>
      <c r="BJ66" s="141"/>
      <c r="BK66" s="142" t="str">
        <f t="shared" si="18"/>
        <v/>
      </c>
      <c r="BL66" s="143"/>
      <c r="BM66" s="162" t="str">
        <f t="shared" si="19"/>
        <v/>
      </c>
      <c r="BN66" s="140"/>
      <c r="BO66" s="145" t="str">
        <f t="shared" si="37"/>
        <v/>
      </c>
      <c r="BP66" s="140"/>
      <c r="BQ66" s="140"/>
      <c r="BR66" s="163" t="str">
        <f t="shared" si="20"/>
        <v/>
      </c>
      <c r="BS66" s="163" t="str">
        <f t="shared" si="21"/>
        <v/>
      </c>
      <c r="BT66" s="147" t="str">
        <f t="shared" si="22"/>
        <v/>
      </c>
      <c r="BU66" s="151"/>
      <c r="BV66" s="148" t="str">
        <f t="shared" si="34"/>
        <v/>
      </c>
      <c r="BW66" s="149" t="str">
        <f t="shared" si="23"/>
        <v/>
      </c>
      <c r="BX66" s="150"/>
      <c r="BY66" s="151" t="str">
        <f t="shared" si="24"/>
        <v/>
      </c>
      <c r="BZ66" s="152"/>
      <c r="CA66" s="145" t="str">
        <f t="shared" si="36"/>
        <v/>
      </c>
      <c r="CB66" s="150"/>
      <c r="CC66" s="151" t="str">
        <f t="shared" si="25"/>
        <v/>
      </c>
      <c r="CD66" s="152"/>
      <c r="CE66" s="145" t="str">
        <f t="shared" si="5"/>
        <v/>
      </c>
      <c r="CF66" s="153" t="str">
        <f t="shared" si="26"/>
        <v/>
      </c>
      <c r="CG66" s="153" t="str">
        <f t="shared" si="27"/>
        <v/>
      </c>
      <c r="CH66" s="154" t="str">
        <f t="shared" si="28"/>
        <v/>
      </c>
      <c r="CI66" s="153" t="str">
        <f t="shared" si="29"/>
        <v/>
      </c>
      <c r="CJ66" s="153" t="str">
        <f t="shared" si="30"/>
        <v/>
      </c>
      <c r="CK66" s="153" t="str">
        <f t="shared" si="31"/>
        <v/>
      </c>
      <c r="CL66" s="155"/>
      <c r="CM66" s="124"/>
      <c r="CN66" s="253">
        <f t="shared" si="35"/>
        <v>0</v>
      </c>
    </row>
    <row r="67" spans="1:92" ht="30" customHeight="1" thickBot="1" x14ac:dyDescent="0.35">
      <c r="A67" s="120" t="str">
        <f t="shared" si="32"/>
        <v/>
      </c>
      <c r="B67" s="121"/>
      <c r="C67" s="121"/>
      <c r="D67" s="121"/>
      <c r="E67" s="122" t="str">
        <f>IF('[1]UPR BILANS N'!N68="","",'[1]UPR BILANS N'!N68)</f>
        <v/>
      </c>
      <c r="F67" s="123"/>
      <c r="G67" s="124"/>
      <c r="H67" s="121"/>
      <c r="I67" s="125"/>
      <c r="J67" s="164" t="str">
        <f t="shared" si="6"/>
        <v/>
      </c>
      <c r="K67" s="164" t="str">
        <f t="shared" si="7"/>
        <v/>
      </c>
      <c r="L67" s="125"/>
      <c r="M67" s="125"/>
      <c r="N67" s="122" t="str">
        <f t="shared" si="8"/>
        <v/>
      </c>
      <c r="O67" s="122" t="str">
        <f t="shared" si="9"/>
        <v/>
      </c>
      <c r="P67" s="127" t="str">
        <f t="shared" si="10"/>
        <v/>
      </c>
      <c r="Q67" s="128"/>
      <c r="R67" s="125"/>
      <c r="S67" s="125"/>
      <c r="T67" s="125"/>
      <c r="U67" s="125"/>
      <c r="V67" s="122" t="str">
        <f t="shared" si="11"/>
        <v/>
      </c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2" t="str">
        <f t="shared" si="12"/>
        <v/>
      </c>
      <c r="AH67" s="165" t="e">
        <f>[2]PLAN_2!O68-[2]PLAN_2!W68-Q67-R67-S67-T67-U67+AU67-([1]NN!L70*0.15)</f>
        <v>#VALUE!</v>
      </c>
      <c r="AI67" s="165">
        <f>[2]PLAN_2!P68-[2]PLAN_2!X68</f>
        <v>0</v>
      </c>
      <c r="AJ67" s="165">
        <f>[2]PLAN_2!Q68-[2]PLAN_2!Y68</f>
        <v>0</v>
      </c>
      <c r="AK67" s="166">
        <f>IF([2]PLAN_1!L68="konieczne",3500,IF([2]PLAN_1!L68="potrzebne",2500,IF([2]PLAN_1!L68="wskazane",1500,0)))</f>
        <v>0</v>
      </c>
      <c r="AO67" s="167"/>
      <c r="AP67" s="167"/>
      <c r="AQ67" s="167"/>
      <c r="AR67" s="167"/>
      <c r="AS67" s="167"/>
      <c r="AT67" s="167"/>
      <c r="AU67" s="125"/>
      <c r="AV67" s="164" t="str">
        <f t="shared" si="1"/>
        <v/>
      </c>
      <c r="AW67" s="127" t="str">
        <f t="shared" si="13"/>
        <v/>
      </c>
      <c r="AX67" s="133" t="str">
        <f>IF(A67="","",IF(D67="","",INDEX([1]POBRANIE_!$B$6:$F$89,MATCH(D67,[1]POBRANIE_!$A$6:$A$89,0),5)))</f>
        <v/>
      </c>
      <c r="AY67" s="134" t="str">
        <f t="shared" si="33"/>
        <v/>
      </c>
      <c r="AZ67" s="134" t="str">
        <f t="shared" si="14"/>
        <v/>
      </c>
      <c r="BA67" s="135" t="str">
        <f t="shared" si="15"/>
        <v xml:space="preserve"> </v>
      </c>
      <c r="BB67" s="136" t="str">
        <f t="shared" si="16"/>
        <v xml:space="preserve"> </v>
      </c>
      <c r="BD67" s="160" t="str">
        <f t="shared" si="17"/>
        <v/>
      </c>
      <c r="BE67" s="143" t="str">
        <f t="shared" si="2"/>
        <v/>
      </c>
      <c r="BF67" s="143" t="str">
        <f t="shared" si="2"/>
        <v/>
      </c>
      <c r="BG67" s="161" t="str">
        <f t="shared" si="2"/>
        <v/>
      </c>
      <c r="BH67" s="140"/>
      <c r="BI67" s="140"/>
      <c r="BJ67" s="141"/>
      <c r="BK67" s="142" t="str">
        <f t="shared" si="18"/>
        <v/>
      </c>
      <c r="BL67" s="143"/>
      <c r="BM67" s="162" t="str">
        <f t="shared" si="19"/>
        <v/>
      </c>
      <c r="BN67" s="140"/>
      <c r="BO67" s="145" t="str">
        <f t="shared" si="37"/>
        <v/>
      </c>
      <c r="BP67" s="140"/>
      <c r="BQ67" s="140"/>
      <c r="BR67" s="163" t="str">
        <f t="shared" si="20"/>
        <v/>
      </c>
      <c r="BS67" s="163" t="str">
        <f t="shared" si="21"/>
        <v/>
      </c>
      <c r="BT67" s="147" t="str">
        <f t="shared" si="22"/>
        <v/>
      </c>
      <c r="BU67" s="151"/>
      <c r="BV67" s="148" t="str">
        <f t="shared" si="34"/>
        <v/>
      </c>
      <c r="BW67" s="149" t="str">
        <f t="shared" si="23"/>
        <v/>
      </c>
      <c r="BX67" s="150"/>
      <c r="BY67" s="151" t="str">
        <f t="shared" si="24"/>
        <v/>
      </c>
      <c r="BZ67" s="152"/>
      <c r="CA67" s="145" t="str">
        <f t="shared" si="36"/>
        <v/>
      </c>
      <c r="CB67" s="150"/>
      <c r="CC67" s="151" t="str">
        <f t="shared" si="25"/>
        <v/>
      </c>
      <c r="CD67" s="152"/>
      <c r="CE67" s="145" t="str">
        <f t="shared" si="5"/>
        <v/>
      </c>
      <c r="CF67" s="153" t="str">
        <f t="shared" si="26"/>
        <v/>
      </c>
      <c r="CG67" s="153" t="str">
        <f t="shared" si="27"/>
        <v/>
      </c>
      <c r="CH67" s="154" t="str">
        <f t="shared" si="28"/>
        <v/>
      </c>
      <c r="CI67" s="153" t="str">
        <f t="shared" si="29"/>
        <v/>
      </c>
      <c r="CJ67" s="153" t="str">
        <f t="shared" si="30"/>
        <v/>
      </c>
      <c r="CK67" s="153" t="str">
        <f t="shared" si="31"/>
        <v/>
      </c>
      <c r="CL67" s="155"/>
      <c r="CM67" s="124"/>
      <c r="CN67" s="253">
        <f t="shared" si="35"/>
        <v>0</v>
      </c>
    </row>
    <row r="68" spans="1:92" ht="30" customHeight="1" thickBot="1" x14ac:dyDescent="0.35">
      <c r="A68" s="120" t="str">
        <f t="shared" si="32"/>
        <v/>
      </c>
      <c r="B68" s="121"/>
      <c r="C68" s="121"/>
      <c r="D68" s="121"/>
      <c r="E68" s="122" t="str">
        <f>IF('[1]UPR BILANS N'!N69="","",'[1]UPR BILANS N'!N69)</f>
        <v/>
      </c>
      <c r="F68" s="123"/>
      <c r="G68" s="124"/>
      <c r="H68" s="121"/>
      <c r="I68" s="125"/>
      <c r="J68" s="164" t="str">
        <f t="shared" si="6"/>
        <v/>
      </c>
      <c r="K68" s="164" t="str">
        <f t="shared" si="7"/>
        <v/>
      </c>
      <c r="L68" s="125"/>
      <c r="M68" s="125"/>
      <c r="N68" s="122" t="str">
        <f t="shared" si="8"/>
        <v/>
      </c>
      <c r="O68" s="122" t="str">
        <f t="shared" si="9"/>
        <v/>
      </c>
      <c r="P68" s="127" t="str">
        <f t="shared" si="10"/>
        <v/>
      </c>
      <c r="Q68" s="128"/>
      <c r="R68" s="125"/>
      <c r="S68" s="125"/>
      <c r="T68" s="125"/>
      <c r="U68" s="125"/>
      <c r="V68" s="122" t="str">
        <f t="shared" si="11"/>
        <v/>
      </c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2" t="str">
        <f t="shared" si="12"/>
        <v/>
      </c>
      <c r="AH68" s="165" t="e">
        <f>[2]PLAN_2!O69-[2]PLAN_2!W69-Q68-R68-S68-T68-U68+AU68-([1]NN!L71*0.15)</f>
        <v>#VALUE!</v>
      </c>
      <c r="AI68" s="165">
        <f>[2]PLAN_2!P69-[2]PLAN_2!X69</f>
        <v>0</v>
      </c>
      <c r="AJ68" s="165">
        <f>[2]PLAN_2!Q69-[2]PLAN_2!Y69</f>
        <v>0</v>
      </c>
      <c r="AK68" s="166">
        <f>IF([2]PLAN_1!L69="konieczne",3500,IF([2]PLAN_1!L69="potrzebne",2500,IF([2]PLAN_1!L69="wskazane",1500,0)))</f>
        <v>0</v>
      </c>
      <c r="AO68" s="167"/>
      <c r="AP68" s="167"/>
      <c r="AQ68" s="167"/>
      <c r="AR68" s="167"/>
      <c r="AS68" s="167"/>
      <c r="AT68" s="167"/>
      <c r="AU68" s="125"/>
      <c r="AV68" s="164" t="str">
        <f t="shared" si="1"/>
        <v/>
      </c>
      <c r="AW68" s="127" t="str">
        <f t="shared" si="13"/>
        <v/>
      </c>
      <c r="AX68" s="133" t="str">
        <f>IF(A68="","",IF(D68="","",INDEX([1]POBRANIE_!$B$6:$F$89,MATCH(D68,[1]POBRANIE_!$A$6:$A$89,0),5)))</f>
        <v/>
      </c>
      <c r="AY68" s="134" t="str">
        <f t="shared" si="33"/>
        <v/>
      </c>
      <c r="AZ68" s="134" t="str">
        <f t="shared" si="14"/>
        <v/>
      </c>
      <c r="BA68" s="135" t="str">
        <f t="shared" si="15"/>
        <v xml:space="preserve"> </v>
      </c>
      <c r="BB68" s="136" t="str">
        <f t="shared" si="16"/>
        <v xml:space="preserve"> </v>
      </c>
      <c r="BD68" s="160" t="str">
        <f t="shared" si="17"/>
        <v/>
      </c>
      <c r="BE68" s="143" t="str">
        <f t="shared" si="2"/>
        <v/>
      </c>
      <c r="BF68" s="143" t="str">
        <f t="shared" si="2"/>
        <v/>
      </c>
      <c r="BG68" s="161" t="str">
        <f t="shared" si="2"/>
        <v/>
      </c>
      <c r="BH68" s="140"/>
      <c r="BI68" s="140"/>
      <c r="BJ68" s="141"/>
      <c r="BK68" s="142" t="str">
        <f t="shared" si="18"/>
        <v/>
      </c>
      <c r="BL68" s="143"/>
      <c r="BM68" s="162" t="str">
        <f t="shared" si="19"/>
        <v/>
      </c>
      <c r="BN68" s="140"/>
      <c r="BO68" s="145" t="str">
        <f t="shared" si="37"/>
        <v/>
      </c>
      <c r="BP68" s="140"/>
      <c r="BQ68" s="140"/>
      <c r="BR68" s="163" t="str">
        <f t="shared" si="20"/>
        <v/>
      </c>
      <c r="BS68" s="163" t="str">
        <f t="shared" si="21"/>
        <v/>
      </c>
      <c r="BT68" s="147" t="str">
        <f t="shared" si="22"/>
        <v/>
      </c>
      <c r="BU68" s="151"/>
      <c r="BV68" s="148" t="str">
        <f t="shared" si="34"/>
        <v/>
      </c>
      <c r="BW68" s="149" t="str">
        <f t="shared" si="23"/>
        <v/>
      </c>
      <c r="BX68" s="150"/>
      <c r="BY68" s="151" t="str">
        <f t="shared" si="24"/>
        <v/>
      </c>
      <c r="BZ68" s="152"/>
      <c r="CA68" s="145" t="str">
        <f t="shared" si="36"/>
        <v/>
      </c>
      <c r="CB68" s="150"/>
      <c r="CC68" s="151" t="str">
        <f t="shared" si="25"/>
        <v/>
      </c>
      <c r="CD68" s="152"/>
      <c r="CE68" s="145" t="str">
        <f t="shared" si="5"/>
        <v/>
      </c>
      <c r="CF68" s="153" t="str">
        <f t="shared" si="26"/>
        <v/>
      </c>
      <c r="CG68" s="153" t="str">
        <f t="shared" si="27"/>
        <v/>
      </c>
      <c r="CH68" s="154" t="str">
        <f t="shared" si="28"/>
        <v/>
      </c>
      <c r="CI68" s="153" t="str">
        <f t="shared" si="29"/>
        <v/>
      </c>
      <c r="CJ68" s="153" t="str">
        <f t="shared" si="30"/>
        <v/>
      </c>
      <c r="CK68" s="153" t="str">
        <f t="shared" si="31"/>
        <v/>
      </c>
      <c r="CL68" s="155"/>
      <c r="CM68" s="124"/>
      <c r="CN68" s="253">
        <f t="shared" si="35"/>
        <v>0</v>
      </c>
    </row>
    <row r="69" spans="1:92" ht="30" customHeight="1" thickBot="1" x14ac:dyDescent="0.35">
      <c r="A69" s="120" t="str">
        <f t="shared" si="32"/>
        <v/>
      </c>
      <c r="B69" s="121"/>
      <c r="C69" s="121"/>
      <c r="D69" s="121"/>
      <c r="E69" s="122" t="str">
        <f>IF('[1]UPR BILANS N'!N70="","",'[1]UPR BILANS N'!N70)</f>
        <v/>
      </c>
      <c r="F69" s="123"/>
      <c r="G69" s="124"/>
      <c r="H69" s="121"/>
      <c r="I69" s="125"/>
      <c r="J69" s="164" t="str">
        <f t="shared" si="6"/>
        <v/>
      </c>
      <c r="K69" s="164" t="str">
        <f t="shared" si="7"/>
        <v/>
      </c>
      <c r="L69" s="125"/>
      <c r="M69" s="125"/>
      <c r="N69" s="122" t="str">
        <f t="shared" si="8"/>
        <v/>
      </c>
      <c r="O69" s="122" t="str">
        <f t="shared" si="9"/>
        <v/>
      </c>
      <c r="P69" s="127" t="str">
        <f t="shared" si="10"/>
        <v/>
      </c>
      <c r="Q69" s="128"/>
      <c r="R69" s="125"/>
      <c r="S69" s="125"/>
      <c r="T69" s="125"/>
      <c r="U69" s="125"/>
      <c r="V69" s="122" t="str">
        <f t="shared" si="11"/>
        <v/>
      </c>
      <c r="W69" s="125"/>
      <c r="X69" s="125"/>
      <c r="Y69" s="125"/>
      <c r="Z69" s="125"/>
      <c r="AA69" s="125"/>
      <c r="AB69" s="125"/>
      <c r="AC69" s="125"/>
      <c r="AD69" s="125"/>
      <c r="AE69" s="125"/>
      <c r="AF69" s="125"/>
      <c r="AG69" s="122" t="str">
        <f t="shared" si="12"/>
        <v/>
      </c>
      <c r="AH69" s="165" t="e">
        <f>[2]PLAN_2!O70-[2]PLAN_2!W70-Q69-R69-S69-T69-U69+AU69-([1]NN!L72*0.15)</f>
        <v>#VALUE!</v>
      </c>
      <c r="AI69" s="165">
        <f>[2]PLAN_2!P70-[2]PLAN_2!X70</f>
        <v>0</v>
      </c>
      <c r="AJ69" s="165">
        <f>[2]PLAN_2!Q70-[2]PLAN_2!Y70</f>
        <v>0</v>
      </c>
      <c r="AK69" s="166">
        <f>IF([2]PLAN_1!L70="konieczne",3500,IF([2]PLAN_1!L70="potrzebne",2500,IF([2]PLAN_1!L70="wskazane",1500,0)))</f>
        <v>0</v>
      </c>
      <c r="AO69" s="167"/>
      <c r="AP69" s="167"/>
      <c r="AQ69" s="167"/>
      <c r="AR69" s="167"/>
      <c r="AS69" s="167"/>
      <c r="AT69" s="167"/>
      <c r="AU69" s="125"/>
      <c r="AV69" s="164" t="str">
        <f t="shared" si="1"/>
        <v/>
      </c>
      <c r="AW69" s="127" t="str">
        <f t="shared" si="13"/>
        <v/>
      </c>
      <c r="AX69" s="133" t="str">
        <f>IF(A69="","",IF(D69="","",INDEX([1]POBRANIE_!$B$6:$F$89,MATCH(D69,[1]POBRANIE_!$A$6:$A$89,0),5)))</f>
        <v/>
      </c>
      <c r="AY69" s="134" t="str">
        <f t="shared" si="33"/>
        <v/>
      </c>
      <c r="AZ69" s="134" t="str">
        <f t="shared" si="14"/>
        <v/>
      </c>
      <c r="BA69" s="135" t="str">
        <f t="shared" si="15"/>
        <v xml:space="preserve"> </v>
      </c>
      <c r="BB69" s="136" t="str">
        <f t="shared" si="16"/>
        <v xml:space="preserve"> </v>
      </c>
      <c r="BD69" s="160" t="str">
        <f t="shared" si="17"/>
        <v/>
      </c>
      <c r="BE69" s="143" t="str">
        <f t="shared" si="2"/>
        <v/>
      </c>
      <c r="BF69" s="143" t="str">
        <f t="shared" si="2"/>
        <v/>
      </c>
      <c r="BG69" s="161" t="str">
        <f t="shared" si="2"/>
        <v/>
      </c>
      <c r="BH69" s="140"/>
      <c r="BI69" s="140"/>
      <c r="BJ69" s="141"/>
      <c r="BK69" s="142" t="str">
        <f t="shared" si="18"/>
        <v/>
      </c>
      <c r="BL69" s="143"/>
      <c r="BM69" s="162" t="str">
        <f t="shared" si="19"/>
        <v/>
      </c>
      <c r="BN69" s="140"/>
      <c r="BO69" s="145" t="str">
        <f t="shared" si="37"/>
        <v/>
      </c>
      <c r="BP69" s="140"/>
      <c r="BQ69" s="140"/>
      <c r="BR69" s="163" t="str">
        <f t="shared" si="20"/>
        <v/>
      </c>
      <c r="BS69" s="163" t="str">
        <f t="shared" si="21"/>
        <v/>
      </c>
      <c r="BT69" s="147" t="str">
        <f t="shared" si="22"/>
        <v/>
      </c>
      <c r="BU69" s="151"/>
      <c r="BV69" s="148" t="str">
        <f t="shared" si="34"/>
        <v/>
      </c>
      <c r="BW69" s="149" t="str">
        <f t="shared" si="23"/>
        <v/>
      </c>
      <c r="BX69" s="150"/>
      <c r="BY69" s="151" t="str">
        <f t="shared" si="24"/>
        <v/>
      </c>
      <c r="BZ69" s="152"/>
      <c r="CA69" s="145" t="str">
        <f t="shared" si="36"/>
        <v/>
      </c>
      <c r="CB69" s="150"/>
      <c r="CC69" s="151" t="str">
        <f t="shared" si="25"/>
        <v/>
      </c>
      <c r="CD69" s="152"/>
      <c r="CE69" s="145" t="str">
        <f t="shared" si="5"/>
        <v/>
      </c>
      <c r="CF69" s="153" t="str">
        <f t="shared" si="26"/>
        <v/>
      </c>
      <c r="CG69" s="153" t="str">
        <f t="shared" si="27"/>
        <v/>
      </c>
      <c r="CH69" s="154" t="str">
        <f t="shared" si="28"/>
        <v/>
      </c>
      <c r="CI69" s="153" t="str">
        <f t="shared" si="29"/>
        <v/>
      </c>
      <c r="CJ69" s="153" t="str">
        <f t="shared" si="30"/>
        <v/>
      </c>
      <c r="CK69" s="153" t="str">
        <f t="shared" si="31"/>
        <v/>
      </c>
      <c r="CL69" s="155"/>
      <c r="CM69" s="124"/>
      <c r="CN69" s="253">
        <f t="shared" si="35"/>
        <v>0</v>
      </c>
    </row>
    <row r="70" spans="1:92" ht="30" customHeight="1" thickBot="1" x14ac:dyDescent="0.35">
      <c r="A70" s="120" t="str">
        <f t="shared" si="32"/>
        <v/>
      </c>
      <c r="B70" s="121"/>
      <c r="C70" s="121"/>
      <c r="D70" s="121"/>
      <c r="E70" s="122" t="str">
        <f>IF('[1]UPR BILANS N'!N71="","",'[1]UPR BILANS N'!N71)</f>
        <v/>
      </c>
      <c r="F70" s="123"/>
      <c r="G70" s="124"/>
      <c r="H70" s="121"/>
      <c r="I70" s="125"/>
      <c r="J70" s="164" t="str">
        <f t="shared" si="6"/>
        <v/>
      </c>
      <c r="K70" s="164" t="str">
        <f t="shared" si="7"/>
        <v/>
      </c>
      <c r="L70" s="125"/>
      <c r="M70" s="125"/>
      <c r="N70" s="122" t="str">
        <f t="shared" si="8"/>
        <v/>
      </c>
      <c r="O70" s="122" t="str">
        <f t="shared" si="9"/>
        <v/>
      </c>
      <c r="P70" s="127" t="str">
        <f t="shared" si="10"/>
        <v/>
      </c>
      <c r="Q70" s="128"/>
      <c r="R70" s="125"/>
      <c r="S70" s="125"/>
      <c r="T70" s="125"/>
      <c r="U70" s="125"/>
      <c r="V70" s="122" t="str">
        <f t="shared" si="11"/>
        <v/>
      </c>
      <c r="W70" s="125"/>
      <c r="X70" s="125"/>
      <c r="Y70" s="125"/>
      <c r="Z70" s="125"/>
      <c r="AA70" s="125"/>
      <c r="AB70" s="125"/>
      <c r="AC70" s="125"/>
      <c r="AD70" s="125"/>
      <c r="AE70" s="125"/>
      <c r="AF70" s="125"/>
      <c r="AG70" s="122" t="str">
        <f t="shared" si="12"/>
        <v/>
      </c>
      <c r="AH70" s="165" t="e">
        <f>[2]PLAN_2!O71-[2]PLAN_2!W71-Q70-R70-S70-T70-U70+AU70-([1]NN!L73*0.15)</f>
        <v>#VALUE!</v>
      </c>
      <c r="AI70" s="165">
        <f>[2]PLAN_2!P71-[2]PLAN_2!X71</f>
        <v>0</v>
      </c>
      <c r="AJ70" s="165">
        <f>[2]PLAN_2!Q71-[2]PLAN_2!Y71</f>
        <v>0</v>
      </c>
      <c r="AK70" s="166">
        <f>IF([2]PLAN_1!L71="konieczne",3500,IF([2]PLAN_1!L71="potrzebne",2500,IF([2]PLAN_1!L71="wskazane",1500,0)))</f>
        <v>0</v>
      </c>
      <c r="AO70" s="167"/>
      <c r="AP70" s="167"/>
      <c r="AQ70" s="167"/>
      <c r="AR70" s="167"/>
      <c r="AS70" s="167"/>
      <c r="AT70" s="167"/>
      <c r="AU70" s="125"/>
      <c r="AV70" s="164" t="str">
        <f t="shared" si="1"/>
        <v/>
      </c>
      <c r="AW70" s="127" t="str">
        <f t="shared" si="13"/>
        <v/>
      </c>
      <c r="AX70" s="133" t="str">
        <f>IF(A70="","",IF(D70="","",INDEX([1]POBRANIE_!$B$6:$F$89,MATCH(D70,[1]POBRANIE_!$A$6:$A$89,0),5)))</f>
        <v/>
      </c>
      <c r="AY70" s="134" t="str">
        <f t="shared" si="33"/>
        <v/>
      </c>
      <c r="AZ70" s="134" t="str">
        <f t="shared" si="14"/>
        <v/>
      </c>
      <c r="BA70" s="135" t="str">
        <f t="shared" si="15"/>
        <v xml:space="preserve"> </v>
      </c>
      <c r="BB70" s="136" t="str">
        <f t="shared" si="16"/>
        <v xml:space="preserve"> </v>
      </c>
      <c r="BD70" s="160" t="str">
        <f t="shared" si="17"/>
        <v/>
      </c>
      <c r="BE70" s="143" t="str">
        <f t="shared" si="2"/>
        <v/>
      </c>
      <c r="BF70" s="143" t="str">
        <f t="shared" si="2"/>
        <v/>
      </c>
      <c r="BG70" s="161" t="str">
        <f t="shared" si="2"/>
        <v/>
      </c>
      <c r="BH70" s="140"/>
      <c r="BI70" s="140"/>
      <c r="BJ70" s="141"/>
      <c r="BK70" s="142" t="str">
        <f t="shared" si="18"/>
        <v/>
      </c>
      <c r="BL70" s="143"/>
      <c r="BM70" s="162" t="str">
        <f t="shared" si="19"/>
        <v/>
      </c>
      <c r="BN70" s="140"/>
      <c r="BO70" s="145" t="str">
        <f t="shared" si="37"/>
        <v/>
      </c>
      <c r="BP70" s="140"/>
      <c r="BQ70" s="140"/>
      <c r="BR70" s="163" t="str">
        <f t="shared" si="20"/>
        <v/>
      </c>
      <c r="BS70" s="163" t="str">
        <f t="shared" si="21"/>
        <v/>
      </c>
      <c r="BT70" s="147" t="str">
        <f t="shared" si="22"/>
        <v/>
      </c>
      <c r="BU70" s="151"/>
      <c r="BV70" s="148" t="str">
        <f t="shared" si="34"/>
        <v/>
      </c>
      <c r="BW70" s="149" t="str">
        <f t="shared" si="23"/>
        <v/>
      </c>
      <c r="BX70" s="150"/>
      <c r="BY70" s="151" t="str">
        <f t="shared" si="24"/>
        <v/>
      </c>
      <c r="BZ70" s="152"/>
      <c r="CA70" s="145" t="str">
        <f t="shared" si="36"/>
        <v/>
      </c>
      <c r="CB70" s="150"/>
      <c r="CC70" s="151" t="str">
        <f t="shared" si="25"/>
        <v/>
      </c>
      <c r="CD70" s="152"/>
      <c r="CE70" s="145" t="str">
        <f t="shared" si="5"/>
        <v/>
      </c>
      <c r="CF70" s="153" t="str">
        <f t="shared" si="26"/>
        <v/>
      </c>
      <c r="CG70" s="153" t="str">
        <f t="shared" si="27"/>
        <v/>
      </c>
      <c r="CH70" s="154" t="str">
        <f t="shared" si="28"/>
        <v/>
      </c>
      <c r="CI70" s="153" t="str">
        <f t="shared" si="29"/>
        <v/>
      </c>
      <c r="CJ70" s="153" t="str">
        <f t="shared" si="30"/>
        <v/>
      </c>
      <c r="CK70" s="153" t="str">
        <f t="shared" si="31"/>
        <v/>
      </c>
      <c r="CL70" s="155"/>
      <c r="CM70" s="124"/>
      <c r="CN70" s="253">
        <f t="shared" si="35"/>
        <v>0</v>
      </c>
    </row>
    <row r="71" spans="1:92" ht="30" customHeight="1" thickBot="1" x14ac:dyDescent="0.35">
      <c r="A71" s="120" t="str">
        <f t="shared" si="32"/>
        <v/>
      </c>
      <c r="B71" s="121"/>
      <c r="C71" s="121"/>
      <c r="D71" s="121"/>
      <c r="E71" s="122" t="str">
        <f>IF('[1]UPR BILANS N'!N72="","",'[1]UPR BILANS N'!N72)</f>
        <v/>
      </c>
      <c r="F71" s="123"/>
      <c r="G71" s="124"/>
      <c r="H71" s="121"/>
      <c r="I71" s="125"/>
      <c r="J71" s="164" t="str">
        <f t="shared" si="6"/>
        <v/>
      </c>
      <c r="K71" s="164" t="str">
        <f t="shared" si="7"/>
        <v/>
      </c>
      <c r="L71" s="125"/>
      <c r="M71" s="125"/>
      <c r="N71" s="122" t="str">
        <f t="shared" si="8"/>
        <v/>
      </c>
      <c r="O71" s="122" t="str">
        <f t="shared" si="9"/>
        <v/>
      </c>
      <c r="P71" s="127" t="str">
        <f t="shared" si="10"/>
        <v/>
      </c>
      <c r="Q71" s="128"/>
      <c r="R71" s="125"/>
      <c r="S71" s="125"/>
      <c r="T71" s="125"/>
      <c r="U71" s="125"/>
      <c r="V71" s="122" t="str">
        <f t="shared" si="11"/>
        <v/>
      </c>
      <c r="W71" s="125"/>
      <c r="X71" s="125"/>
      <c r="Y71" s="125"/>
      <c r="Z71" s="125"/>
      <c r="AA71" s="125"/>
      <c r="AB71" s="125"/>
      <c r="AC71" s="125"/>
      <c r="AD71" s="125"/>
      <c r="AE71" s="125"/>
      <c r="AF71" s="125"/>
      <c r="AG71" s="122" t="str">
        <f t="shared" si="12"/>
        <v/>
      </c>
      <c r="AH71" s="165" t="e">
        <f>[2]PLAN_2!O72-[2]PLAN_2!W72-Q71-R71-S71-T71-U71+AU71-([1]NN!L74*0.15)</f>
        <v>#VALUE!</v>
      </c>
      <c r="AI71" s="165">
        <f>[2]PLAN_2!P72-[2]PLAN_2!X72</f>
        <v>0</v>
      </c>
      <c r="AJ71" s="165">
        <f>[2]PLAN_2!Q72-[2]PLAN_2!Y72</f>
        <v>0</v>
      </c>
      <c r="AK71" s="166">
        <f>IF([2]PLAN_1!L72="konieczne",3500,IF([2]PLAN_1!L72="potrzebne",2500,IF([2]PLAN_1!L72="wskazane",1500,0)))</f>
        <v>0</v>
      </c>
      <c r="AO71" s="167"/>
      <c r="AP71" s="167"/>
      <c r="AQ71" s="167"/>
      <c r="AR71" s="167"/>
      <c r="AS71" s="167"/>
      <c r="AT71" s="167"/>
      <c r="AU71" s="125"/>
      <c r="AV71" s="164" t="str">
        <f t="shared" si="1"/>
        <v/>
      </c>
      <c r="AW71" s="127" t="str">
        <f t="shared" si="13"/>
        <v/>
      </c>
      <c r="AX71" s="133" t="str">
        <f>IF(A71="","",IF(D71="","",INDEX([1]POBRANIE_!$B$6:$F$89,MATCH(D71,[1]POBRANIE_!$A$6:$A$89,0),5)))</f>
        <v/>
      </c>
      <c r="AY71" s="134" t="str">
        <f t="shared" si="33"/>
        <v/>
      </c>
      <c r="AZ71" s="134" t="str">
        <f t="shared" si="14"/>
        <v/>
      </c>
      <c r="BA71" s="135" t="str">
        <f t="shared" si="15"/>
        <v xml:space="preserve"> </v>
      </c>
      <c r="BB71" s="136" t="str">
        <f t="shared" si="16"/>
        <v xml:space="preserve"> </v>
      </c>
      <c r="BD71" s="160" t="str">
        <f t="shared" si="17"/>
        <v/>
      </c>
      <c r="BE71" s="143" t="str">
        <f t="shared" si="2"/>
        <v/>
      </c>
      <c r="BF71" s="143" t="str">
        <f t="shared" si="2"/>
        <v/>
      </c>
      <c r="BG71" s="161" t="str">
        <f t="shared" si="2"/>
        <v/>
      </c>
      <c r="BH71" s="140"/>
      <c r="BI71" s="140"/>
      <c r="BJ71" s="141"/>
      <c r="BK71" s="142" t="str">
        <f t="shared" si="18"/>
        <v/>
      </c>
      <c r="BL71" s="143"/>
      <c r="BM71" s="162" t="str">
        <f t="shared" si="19"/>
        <v/>
      </c>
      <c r="BN71" s="140"/>
      <c r="BO71" s="145" t="str">
        <f t="shared" si="37"/>
        <v/>
      </c>
      <c r="BP71" s="140"/>
      <c r="BQ71" s="140"/>
      <c r="BR71" s="163" t="str">
        <f t="shared" si="20"/>
        <v/>
      </c>
      <c r="BS71" s="163" t="str">
        <f t="shared" si="21"/>
        <v/>
      </c>
      <c r="BT71" s="147" t="str">
        <f t="shared" si="22"/>
        <v/>
      </c>
      <c r="BU71" s="151"/>
      <c r="BV71" s="148" t="str">
        <f t="shared" si="34"/>
        <v/>
      </c>
      <c r="BW71" s="149" t="str">
        <f t="shared" si="23"/>
        <v/>
      </c>
      <c r="BX71" s="150"/>
      <c r="BY71" s="151" t="str">
        <f t="shared" si="24"/>
        <v/>
      </c>
      <c r="BZ71" s="152"/>
      <c r="CA71" s="145" t="str">
        <f t="shared" si="36"/>
        <v/>
      </c>
      <c r="CB71" s="150"/>
      <c r="CC71" s="151" t="str">
        <f t="shared" si="25"/>
        <v/>
      </c>
      <c r="CD71" s="152"/>
      <c r="CE71" s="145" t="str">
        <f t="shared" si="5"/>
        <v/>
      </c>
      <c r="CF71" s="153" t="str">
        <f t="shared" si="26"/>
        <v/>
      </c>
      <c r="CG71" s="153" t="str">
        <f t="shared" si="27"/>
        <v/>
      </c>
      <c r="CH71" s="154" t="str">
        <f t="shared" si="28"/>
        <v/>
      </c>
      <c r="CI71" s="153" t="str">
        <f t="shared" si="29"/>
        <v/>
      </c>
      <c r="CJ71" s="153" t="str">
        <f t="shared" si="30"/>
        <v/>
      </c>
      <c r="CK71" s="153" t="str">
        <f t="shared" si="31"/>
        <v/>
      </c>
      <c r="CL71" s="155"/>
      <c r="CM71" s="124"/>
      <c r="CN71" s="253">
        <f t="shared" si="35"/>
        <v>0</v>
      </c>
    </row>
    <row r="72" spans="1:92" ht="30" customHeight="1" thickBot="1" x14ac:dyDescent="0.35">
      <c r="A72" s="120" t="str">
        <f t="shared" si="32"/>
        <v/>
      </c>
      <c r="B72" s="121"/>
      <c r="C72" s="121"/>
      <c r="D72" s="121"/>
      <c r="E72" s="122" t="str">
        <f>IF('[1]UPR BILANS N'!N73="","",'[1]UPR BILANS N'!N73)</f>
        <v/>
      </c>
      <c r="F72" s="123"/>
      <c r="G72" s="124"/>
      <c r="H72" s="121"/>
      <c r="I72" s="125"/>
      <c r="J72" s="164" t="str">
        <f t="shared" si="6"/>
        <v/>
      </c>
      <c r="K72" s="164" t="str">
        <f t="shared" si="7"/>
        <v/>
      </c>
      <c r="L72" s="125"/>
      <c r="M72" s="125"/>
      <c r="N72" s="122" t="str">
        <f t="shared" si="8"/>
        <v/>
      </c>
      <c r="O72" s="122" t="str">
        <f t="shared" si="9"/>
        <v/>
      </c>
      <c r="P72" s="127" t="str">
        <f t="shared" si="10"/>
        <v/>
      </c>
      <c r="Q72" s="128"/>
      <c r="R72" s="125"/>
      <c r="S72" s="125"/>
      <c r="T72" s="125"/>
      <c r="U72" s="125"/>
      <c r="V72" s="122" t="str">
        <f t="shared" si="11"/>
        <v/>
      </c>
      <c r="W72" s="125"/>
      <c r="X72" s="125"/>
      <c r="Y72" s="125"/>
      <c r="Z72" s="125"/>
      <c r="AA72" s="125"/>
      <c r="AB72" s="125"/>
      <c r="AC72" s="125"/>
      <c r="AD72" s="125"/>
      <c r="AE72" s="125"/>
      <c r="AF72" s="125"/>
      <c r="AG72" s="122" t="str">
        <f t="shared" si="12"/>
        <v/>
      </c>
      <c r="AH72" s="165" t="e">
        <f>[2]PLAN_2!O73-[2]PLAN_2!W73-Q72-R72-S72-T72-U72+AU72-([1]NN!L75*0.15)</f>
        <v>#VALUE!</v>
      </c>
      <c r="AI72" s="165">
        <f>[2]PLAN_2!P73-[2]PLAN_2!X73</f>
        <v>0</v>
      </c>
      <c r="AJ72" s="165">
        <f>[2]PLAN_2!Q73-[2]PLAN_2!Y73</f>
        <v>0</v>
      </c>
      <c r="AK72" s="166">
        <f>IF([2]PLAN_1!L73="konieczne",3500,IF([2]PLAN_1!L73="potrzebne",2500,IF([2]PLAN_1!L73="wskazane",1500,0)))</f>
        <v>0</v>
      </c>
      <c r="AO72" s="167"/>
      <c r="AP72" s="167"/>
      <c r="AQ72" s="167"/>
      <c r="AR72" s="167"/>
      <c r="AS72" s="167"/>
      <c r="AT72" s="167"/>
      <c r="AU72" s="125"/>
      <c r="AV72" s="164" t="str">
        <f t="shared" si="1"/>
        <v/>
      </c>
      <c r="AW72" s="127" t="str">
        <f t="shared" si="13"/>
        <v/>
      </c>
      <c r="AX72" s="133" t="str">
        <f>IF(A72="","",IF(D72="","",INDEX([1]POBRANIE_!$B$6:$F$89,MATCH(D72,[1]POBRANIE_!$A$6:$A$89,0),5)))</f>
        <v/>
      </c>
      <c r="AY72" s="134" t="str">
        <f t="shared" si="33"/>
        <v/>
      </c>
      <c r="AZ72" s="134" t="str">
        <f t="shared" si="14"/>
        <v/>
      </c>
      <c r="BA72" s="135" t="str">
        <f t="shared" si="15"/>
        <v xml:space="preserve"> </v>
      </c>
      <c r="BB72" s="136" t="str">
        <f t="shared" si="16"/>
        <v xml:space="preserve"> </v>
      </c>
      <c r="BD72" s="160" t="str">
        <f t="shared" si="17"/>
        <v/>
      </c>
      <c r="BE72" s="143" t="str">
        <f t="shared" si="2"/>
        <v/>
      </c>
      <c r="BF72" s="143" t="str">
        <f t="shared" si="2"/>
        <v/>
      </c>
      <c r="BG72" s="161" t="str">
        <f t="shared" si="2"/>
        <v/>
      </c>
      <c r="BH72" s="140"/>
      <c r="BI72" s="140"/>
      <c r="BJ72" s="141"/>
      <c r="BK72" s="142" t="str">
        <f t="shared" si="18"/>
        <v/>
      </c>
      <c r="BL72" s="143"/>
      <c r="BM72" s="162" t="str">
        <f t="shared" si="19"/>
        <v/>
      </c>
      <c r="BN72" s="140"/>
      <c r="BO72" s="145" t="str">
        <f t="shared" si="37"/>
        <v/>
      </c>
      <c r="BP72" s="140"/>
      <c r="BQ72" s="140"/>
      <c r="BR72" s="163" t="str">
        <f t="shared" si="20"/>
        <v/>
      </c>
      <c r="BS72" s="163" t="str">
        <f t="shared" si="21"/>
        <v/>
      </c>
      <c r="BT72" s="147" t="str">
        <f t="shared" si="22"/>
        <v/>
      </c>
      <c r="BU72" s="151"/>
      <c r="BV72" s="148" t="str">
        <f t="shared" si="34"/>
        <v/>
      </c>
      <c r="BW72" s="149" t="str">
        <f t="shared" si="23"/>
        <v/>
      </c>
      <c r="BX72" s="150"/>
      <c r="BY72" s="151" t="str">
        <f t="shared" si="24"/>
        <v/>
      </c>
      <c r="BZ72" s="152"/>
      <c r="CA72" s="145" t="str">
        <f t="shared" si="36"/>
        <v/>
      </c>
      <c r="CB72" s="150"/>
      <c r="CC72" s="151" t="str">
        <f t="shared" si="25"/>
        <v/>
      </c>
      <c r="CD72" s="152"/>
      <c r="CE72" s="145" t="str">
        <f t="shared" si="5"/>
        <v/>
      </c>
      <c r="CF72" s="153" t="str">
        <f t="shared" si="26"/>
        <v/>
      </c>
      <c r="CG72" s="153" t="str">
        <f t="shared" si="27"/>
        <v/>
      </c>
      <c r="CH72" s="154" t="str">
        <f t="shared" si="28"/>
        <v/>
      </c>
      <c r="CI72" s="153" t="str">
        <f t="shared" si="29"/>
        <v/>
      </c>
      <c r="CJ72" s="153" t="str">
        <f t="shared" si="30"/>
        <v/>
      </c>
      <c r="CK72" s="153" t="str">
        <f t="shared" si="31"/>
        <v/>
      </c>
      <c r="CL72" s="155"/>
      <c r="CM72" s="124"/>
      <c r="CN72" s="253">
        <f t="shared" si="35"/>
        <v>0</v>
      </c>
    </row>
    <row r="73" spans="1:92" ht="30" customHeight="1" thickBot="1" x14ac:dyDescent="0.35">
      <c r="A73" s="120" t="str">
        <f t="shared" si="32"/>
        <v/>
      </c>
      <c r="B73" s="121"/>
      <c r="C73" s="121"/>
      <c r="D73" s="121"/>
      <c r="E73" s="122" t="str">
        <f>IF('[1]UPR BILANS N'!N74="","",'[1]UPR BILANS N'!N74)</f>
        <v/>
      </c>
      <c r="F73" s="123"/>
      <c r="G73" s="124"/>
      <c r="H73" s="121"/>
      <c r="I73" s="125"/>
      <c r="J73" s="164" t="str">
        <f t="shared" si="6"/>
        <v/>
      </c>
      <c r="K73" s="164" t="str">
        <f t="shared" si="7"/>
        <v/>
      </c>
      <c r="L73" s="125"/>
      <c r="M73" s="125"/>
      <c r="N73" s="122" t="str">
        <f t="shared" si="8"/>
        <v/>
      </c>
      <c r="O73" s="122" t="str">
        <f t="shared" si="9"/>
        <v/>
      </c>
      <c r="P73" s="127" t="str">
        <f t="shared" si="10"/>
        <v/>
      </c>
      <c r="Q73" s="128"/>
      <c r="R73" s="125"/>
      <c r="S73" s="125"/>
      <c r="T73" s="125"/>
      <c r="U73" s="125"/>
      <c r="V73" s="122" t="str">
        <f t="shared" si="11"/>
        <v/>
      </c>
      <c r="W73" s="125"/>
      <c r="X73" s="125"/>
      <c r="Y73" s="125"/>
      <c r="Z73" s="125"/>
      <c r="AA73" s="125"/>
      <c r="AB73" s="125"/>
      <c r="AC73" s="125"/>
      <c r="AD73" s="125"/>
      <c r="AE73" s="125"/>
      <c r="AF73" s="125"/>
      <c r="AG73" s="122" t="str">
        <f t="shared" si="12"/>
        <v/>
      </c>
      <c r="AH73" s="165" t="e">
        <f>[2]PLAN_2!O74-[2]PLAN_2!W74-Q73-R73-S73-T73-U73+AU73-([1]NN!L76*0.15)</f>
        <v>#VALUE!</v>
      </c>
      <c r="AI73" s="165">
        <f>[2]PLAN_2!P74-[2]PLAN_2!X74</f>
        <v>0</v>
      </c>
      <c r="AJ73" s="165">
        <f>[2]PLAN_2!Q74-[2]PLAN_2!Y74</f>
        <v>0</v>
      </c>
      <c r="AK73" s="166">
        <f>IF([2]PLAN_1!L74="konieczne",3500,IF([2]PLAN_1!L74="potrzebne",2500,IF([2]PLAN_1!L74="wskazane",1500,0)))</f>
        <v>0</v>
      </c>
      <c r="AO73" s="167"/>
      <c r="AP73" s="167"/>
      <c r="AQ73" s="167"/>
      <c r="AR73" s="167"/>
      <c r="AS73" s="167"/>
      <c r="AT73" s="167"/>
      <c r="AU73" s="125"/>
      <c r="AV73" s="164" t="str">
        <f t="shared" si="1"/>
        <v/>
      </c>
      <c r="AW73" s="127" t="str">
        <f t="shared" si="13"/>
        <v/>
      </c>
      <c r="AX73" s="133" t="str">
        <f>IF(A73="","",IF(D73="","",INDEX([1]POBRANIE_!$B$6:$F$89,MATCH(D73,[1]POBRANIE_!$A$6:$A$89,0),5)))</f>
        <v/>
      </c>
      <c r="AY73" s="134" t="str">
        <f t="shared" si="33"/>
        <v/>
      </c>
      <c r="AZ73" s="134" t="str">
        <f t="shared" si="14"/>
        <v/>
      </c>
      <c r="BA73" s="135" t="str">
        <f t="shared" si="15"/>
        <v xml:space="preserve"> </v>
      </c>
      <c r="BB73" s="136" t="str">
        <f t="shared" si="16"/>
        <v xml:space="preserve"> </v>
      </c>
      <c r="BD73" s="160" t="str">
        <f t="shared" si="17"/>
        <v/>
      </c>
      <c r="BE73" s="143" t="str">
        <f t="shared" si="2"/>
        <v/>
      </c>
      <c r="BF73" s="143" t="str">
        <f t="shared" si="2"/>
        <v/>
      </c>
      <c r="BG73" s="161" t="str">
        <f t="shared" si="2"/>
        <v/>
      </c>
      <c r="BH73" s="140"/>
      <c r="BI73" s="140"/>
      <c r="BJ73" s="141"/>
      <c r="BK73" s="142" t="str">
        <f t="shared" si="18"/>
        <v/>
      </c>
      <c r="BL73" s="143"/>
      <c r="BM73" s="162" t="str">
        <f t="shared" si="19"/>
        <v/>
      </c>
      <c r="BN73" s="140"/>
      <c r="BO73" s="145" t="str">
        <f t="shared" si="37"/>
        <v/>
      </c>
      <c r="BP73" s="140"/>
      <c r="BQ73" s="140"/>
      <c r="BR73" s="163" t="str">
        <f t="shared" si="20"/>
        <v/>
      </c>
      <c r="BS73" s="163" t="str">
        <f t="shared" si="21"/>
        <v/>
      </c>
      <c r="BT73" s="147" t="str">
        <f t="shared" si="22"/>
        <v/>
      </c>
      <c r="BU73" s="151"/>
      <c r="BV73" s="148" t="str">
        <f t="shared" si="34"/>
        <v/>
      </c>
      <c r="BW73" s="149" t="str">
        <f t="shared" si="23"/>
        <v/>
      </c>
      <c r="BX73" s="150"/>
      <c r="BY73" s="151" t="str">
        <f t="shared" si="24"/>
        <v/>
      </c>
      <c r="BZ73" s="152"/>
      <c r="CA73" s="145" t="str">
        <f t="shared" si="36"/>
        <v/>
      </c>
      <c r="CB73" s="150"/>
      <c r="CC73" s="151" t="str">
        <f t="shared" si="25"/>
        <v/>
      </c>
      <c r="CD73" s="152"/>
      <c r="CE73" s="145" t="str">
        <f t="shared" si="5"/>
        <v/>
      </c>
      <c r="CF73" s="153" t="str">
        <f t="shared" si="26"/>
        <v/>
      </c>
      <c r="CG73" s="153" t="str">
        <f t="shared" si="27"/>
        <v/>
      </c>
      <c r="CH73" s="154" t="str">
        <f t="shared" si="28"/>
        <v/>
      </c>
      <c r="CI73" s="153" t="str">
        <f t="shared" si="29"/>
        <v/>
      </c>
      <c r="CJ73" s="153" t="str">
        <f t="shared" si="30"/>
        <v/>
      </c>
      <c r="CK73" s="153" t="str">
        <f t="shared" si="31"/>
        <v/>
      </c>
      <c r="CL73" s="155"/>
      <c r="CM73" s="124"/>
      <c r="CN73" s="253">
        <f t="shared" si="35"/>
        <v>0</v>
      </c>
    </row>
    <row r="74" spans="1:92" ht="30" customHeight="1" thickBot="1" x14ac:dyDescent="0.35">
      <c r="A74" s="120" t="str">
        <f t="shared" si="32"/>
        <v/>
      </c>
      <c r="B74" s="121"/>
      <c r="C74" s="121"/>
      <c r="D74" s="121"/>
      <c r="E74" s="122" t="str">
        <f>IF('[1]UPR BILANS N'!N75="","",'[1]UPR BILANS N'!N75)</f>
        <v/>
      </c>
      <c r="F74" s="123"/>
      <c r="G74" s="124"/>
      <c r="H74" s="121"/>
      <c r="I74" s="125"/>
      <c r="J74" s="164" t="str">
        <f t="shared" si="6"/>
        <v/>
      </c>
      <c r="K74" s="164" t="str">
        <f t="shared" si="7"/>
        <v/>
      </c>
      <c r="L74" s="125"/>
      <c r="M74" s="125"/>
      <c r="N74" s="122" t="str">
        <f t="shared" si="8"/>
        <v/>
      </c>
      <c r="O74" s="122" t="str">
        <f t="shared" si="9"/>
        <v/>
      </c>
      <c r="P74" s="127" t="str">
        <f t="shared" si="10"/>
        <v/>
      </c>
      <c r="Q74" s="128"/>
      <c r="R74" s="125"/>
      <c r="S74" s="125"/>
      <c r="T74" s="125"/>
      <c r="U74" s="125"/>
      <c r="V74" s="122" t="str">
        <f t="shared" si="11"/>
        <v/>
      </c>
      <c r="W74" s="125"/>
      <c r="X74" s="125"/>
      <c r="Y74" s="125"/>
      <c r="Z74" s="125"/>
      <c r="AA74" s="125"/>
      <c r="AB74" s="125"/>
      <c r="AC74" s="125"/>
      <c r="AD74" s="125"/>
      <c r="AE74" s="125"/>
      <c r="AF74" s="125"/>
      <c r="AG74" s="122" t="str">
        <f t="shared" si="12"/>
        <v/>
      </c>
      <c r="AH74" s="165" t="e">
        <f>[2]PLAN_2!O75-[2]PLAN_2!W75-Q74-R74-S74-T74-U74+AU74-([1]NN!L77*0.15)</f>
        <v>#VALUE!</v>
      </c>
      <c r="AI74" s="165">
        <f>[2]PLAN_2!P75-[2]PLAN_2!X75</f>
        <v>0</v>
      </c>
      <c r="AJ74" s="165">
        <f>[2]PLAN_2!Q75-[2]PLAN_2!Y75</f>
        <v>0</v>
      </c>
      <c r="AK74" s="166">
        <f>IF([2]PLAN_1!L75="konieczne",3500,IF([2]PLAN_1!L75="potrzebne",2500,IF([2]PLAN_1!L75="wskazane",1500,0)))</f>
        <v>0</v>
      </c>
      <c r="AO74" s="167"/>
      <c r="AP74" s="167"/>
      <c r="AQ74" s="167"/>
      <c r="AR74" s="167"/>
      <c r="AS74" s="167"/>
      <c r="AT74" s="167"/>
      <c r="AU74" s="125"/>
      <c r="AV74" s="164" t="str">
        <f t="shared" ref="AV74:AV137" si="38">IF(D74="","",D74)</f>
        <v/>
      </c>
      <c r="AW74" s="127" t="str">
        <f t="shared" si="13"/>
        <v/>
      </c>
      <c r="AX74" s="133" t="str">
        <f>IF(A74="","",IF(D74="","",INDEX([1]POBRANIE_!$B$6:$F$89,MATCH(D74,[1]POBRANIE_!$A$6:$A$89,0),5)))</f>
        <v/>
      </c>
      <c r="AY74" s="134" t="str">
        <f t="shared" si="33"/>
        <v/>
      </c>
      <c r="AZ74" s="134" t="str">
        <f t="shared" si="14"/>
        <v/>
      </c>
      <c r="BA74" s="135" t="str">
        <f t="shared" si="15"/>
        <v xml:space="preserve"> </v>
      </c>
      <c r="BB74" s="136" t="str">
        <f t="shared" si="16"/>
        <v xml:space="preserve"> </v>
      </c>
      <c r="BD74" s="160" t="str">
        <f t="shared" si="17"/>
        <v/>
      </c>
      <c r="BE74" s="143" t="str">
        <f t="shared" si="17"/>
        <v/>
      </c>
      <c r="BF74" s="143" t="str">
        <f t="shared" si="17"/>
        <v/>
      </c>
      <c r="BG74" s="161" t="str">
        <f t="shared" si="17"/>
        <v/>
      </c>
      <c r="BH74" s="140"/>
      <c r="BI74" s="140"/>
      <c r="BJ74" s="141"/>
      <c r="BK74" s="142" t="str">
        <f t="shared" si="18"/>
        <v/>
      </c>
      <c r="BL74" s="143"/>
      <c r="BM74" s="162" t="str">
        <f t="shared" si="19"/>
        <v/>
      </c>
      <c r="BN74" s="140"/>
      <c r="BO74" s="145" t="str">
        <f t="shared" si="37"/>
        <v/>
      </c>
      <c r="BP74" s="140"/>
      <c r="BQ74" s="140"/>
      <c r="BR74" s="163" t="str">
        <f t="shared" si="20"/>
        <v/>
      </c>
      <c r="BS74" s="163" t="str">
        <f t="shared" si="21"/>
        <v/>
      </c>
      <c r="BT74" s="147" t="str">
        <f t="shared" si="22"/>
        <v/>
      </c>
      <c r="BU74" s="151"/>
      <c r="BV74" s="148" t="str">
        <f t="shared" si="34"/>
        <v/>
      </c>
      <c r="BW74" s="149" t="str">
        <f t="shared" si="23"/>
        <v/>
      </c>
      <c r="BX74" s="150"/>
      <c r="BY74" s="151" t="str">
        <f t="shared" si="24"/>
        <v/>
      </c>
      <c r="BZ74" s="152"/>
      <c r="CA74" s="145" t="str">
        <f t="shared" si="36"/>
        <v/>
      </c>
      <c r="CB74" s="150"/>
      <c r="CC74" s="151" t="str">
        <f t="shared" si="25"/>
        <v/>
      </c>
      <c r="CD74" s="152"/>
      <c r="CE74" s="145" t="str">
        <f t="shared" ref="CE74:CE137" si="39">IF(OR(CB74="",CC74="",CD74=""),"",CC74*CD74)</f>
        <v/>
      </c>
      <c r="CF74" s="153" t="str">
        <f t="shared" si="26"/>
        <v/>
      </c>
      <c r="CG74" s="153" t="str">
        <f t="shared" si="27"/>
        <v/>
      </c>
      <c r="CH74" s="154" t="str">
        <f t="shared" si="28"/>
        <v/>
      </c>
      <c r="CI74" s="153" t="str">
        <f t="shared" si="29"/>
        <v/>
      </c>
      <c r="CJ74" s="153" t="str">
        <f t="shared" si="30"/>
        <v/>
      </c>
      <c r="CK74" s="153" t="str">
        <f t="shared" si="31"/>
        <v/>
      </c>
      <c r="CL74" s="155"/>
      <c r="CM74" s="124"/>
      <c r="CN74" s="253">
        <f t="shared" si="35"/>
        <v>0</v>
      </c>
    </row>
    <row r="75" spans="1:92" ht="30" customHeight="1" thickBot="1" x14ac:dyDescent="0.35">
      <c r="A75" s="120" t="str">
        <f t="shared" si="32"/>
        <v/>
      </c>
      <c r="B75" s="121"/>
      <c r="C75" s="121"/>
      <c r="D75" s="121"/>
      <c r="E75" s="122" t="str">
        <f>IF('[1]UPR BILANS N'!N76="","",'[1]UPR BILANS N'!N76)</f>
        <v/>
      </c>
      <c r="F75" s="123"/>
      <c r="G75" s="124"/>
      <c r="H75" s="121"/>
      <c r="I75" s="125"/>
      <c r="J75" s="164" t="str">
        <f t="shared" ref="J75:J138" si="40">IF(H75="","",IF(I75="","",IF(H75=1,0.6,IF(H75=2,0.7,0.8))))</f>
        <v/>
      </c>
      <c r="K75" s="164" t="str">
        <f t="shared" ref="K75:K138" si="41">IF(H75="","",IF(I75="","",I75*J75))</f>
        <v/>
      </c>
      <c r="L75" s="125"/>
      <c r="M75" s="125"/>
      <c r="N75" s="122" t="str">
        <f t="shared" ref="N75:N138" si="42">IF(AX75="","",IF(AX75=1,0.6,IF(AX75=2,0.9,0.9)))</f>
        <v/>
      </c>
      <c r="O75" s="122" t="str">
        <f t="shared" ref="O75:O138" si="43">IF(AND($I75="",$L75="",$M75=""),"",IF($L75&gt;0,$L75*$N75,IF($I75&gt;0,$I75*$N75,$M75*$N75)))</f>
        <v/>
      </c>
      <c r="P75" s="127" t="str">
        <f t="shared" ref="P75:P138" si="44">IF(OR($F75="",$O75="",$N75=""),"",$F75*$O75)</f>
        <v/>
      </c>
      <c r="Q75" s="128"/>
      <c r="R75" s="125"/>
      <c r="S75" s="125"/>
      <c r="T75" s="125"/>
      <c r="U75" s="125"/>
      <c r="V75" s="122" t="str">
        <f t="shared" ref="V75:V138" si="45">IF(SUM(Q75:U75)&gt;0,SUM(Q75:U75),"")</f>
        <v/>
      </c>
      <c r="W75" s="125"/>
      <c r="X75" s="125"/>
      <c r="Y75" s="125"/>
      <c r="Z75" s="125"/>
      <c r="AA75" s="125"/>
      <c r="AB75" s="125"/>
      <c r="AC75" s="125"/>
      <c r="AD75" s="125"/>
      <c r="AE75" s="125"/>
      <c r="AF75" s="125"/>
      <c r="AG75" s="122" t="str">
        <f t="shared" ref="AG75:AG138" si="46">IF(SUM(W75:AF75)&gt;0,SUM(W75:AF75),"")</f>
        <v/>
      </c>
      <c r="AH75" s="165" t="e">
        <f>[2]PLAN_2!O76-[2]PLAN_2!W76-Q75-R75-S75-T75-U75+AU75-([1]NN!L78*0.15)</f>
        <v>#VALUE!</v>
      </c>
      <c r="AI75" s="165">
        <f>[2]PLAN_2!P76-[2]PLAN_2!X76</f>
        <v>0</v>
      </c>
      <c r="AJ75" s="165">
        <f>[2]PLAN_2!Q76-[2]PLAN_2!Y76</f>
        <v>0</v>
      </c>
      <c r="AK75" s="166">
        <f>IF([2]PLAN_1!L76="konieczne",3500,IF([2]PLAN_1!L76="potrzebne",2500,IF([2]PLAN_1!L76="wskazane",1500,0)))</f>
        <v>0</v>
      </c>
      <c r="AO75" s="167"/>
      <c r="AP75" s="167"/>
      <c r="AQ75" s="167"/>
      <c r="AR75" s="167"/>
      <c r="AS75" s="167"/>
      <c r="AT75" s="167"/>
      <c r="AU75" s="125"/>
      <c r="AV75" s="164" t="str">
        <f t="shared" si="38"/>
        <v/>
      </c>
      <c r="AW75" s="127" t="str">
        <f t="shared" ref="AW75:AW138" si="47">IF(A75="","",A75)</f>
        <v/>
      </c>
      <c r="AX75" s="133" t="str">
        <f>IF(A75="","",IF(D75="","",INDEX([1]POBRANIE_!$B$6:$F$89,MATCH(D75,[1]POBRANIE_!$A$6:$A$89,0),5)))</f>
        <v/>
      </c>
      <c r="AY75" s="134" t="str">
        <f t="shared" si="33"/>
        <v/>
      </c>
      <c r="AZ75" s="134" t="str">
        <f t="shared" ref="AZ75:AZ138" si="48">IF($F75&gt;0,$F75,"")</f>
        <v/>
      </c>
      <c r="BA75" s="135" t="str">
        <f t="shared" ref="BA75:BA138" si="49">IF($AZ75=""," ",$AZ75/4*$AY75)</f>
        <v xml:space="preserve"> </v>
      </c>
      <c r="BB75" s="136" t="str">
        <f t="shared" ref="BB75:BB138" si="50">IF($BA75=" "," ",_xlfn.CEILING.PRECISE($AZ75/4*$AY75,1))</f>
        <v xml:space="preserve"> </v>
      </c>
      <c r="BD75" s="160" t="str">
        <f t="shared" ref="BD75:BG138" si="51">IF(A75="","",A75)</f>
        <v/>
      </c>
      <c r="BE75" s="143" t="str">
        <f t="shared" si="51"/>
        <v/>
      </c>
      <c r="BF75" s="143" t="str">
        <f t="shared" si="51"/>
        <v/>
      </c>
      <c r="BG75" s="161" t="str">
        <f t="shared" si="51"/>
        <v/>
      </c>
      <c r="BH75" s="140"/>
      <c r="BI75" s="140"/>
      <c r="BJ75" s="141"/>
      <c r="BK75" s="142" t="str">
        <f t="shared" ref="BK75:BK138" si="52">IF(BJ75="","",BJ75*10)</f>
        <v/>
      </c>
      <c r="BL75" s="143"/>
      <c r="BM75" s="162" t="str">
        <f t="shared" ref="BM75:BM138" si="53">IF(F75="","",F75)</f>
        <v/>
      </c>
      <c r="BN75" s="140"/>
      <c r="BO75" s="145" t="str">
        <f t="shared" si="37"/>
        <v/>
      </c>
      <c r="BP75" s="140"/>
      <c r="BQ75" s="140"/>
      <c r="BR75" s="163" t="str">
        <f t="shared" ref="BR75:BR138" si="54">IF(BO75="","",0.15)</f>
        <v/>
      </c>
      <c r="BS75" s="163" t="str">
        <f t="shared" ref="BS75:BS138" si="55">IF(BO75="","",BO75*BR75)</f>
        <v/>
      </c>
      <c r="BT75" s="147" t="str">
        <f t="shared" ref="BT75:BT138" si="56">IF(OR(BM75="",BO75=""),"",BM75*BS75)</f>
        <v/>
      </c>
      <c r="BU75" s="151"/>
      <c r="BV75" s="148" t="str">
        <f t="shared" si="34"/>
        <v/>
      </c>
      <c r="BW75" s="149" t="str">
        <f t="shared" ref="BW75:BW138" si="57">IF(AND(CC75="",BY75=""),"",IF(CC75="",BY75,IF($V75="",$Z75,IF(AND($Z75&gt;0,$V75&gt;0),$Z75+$V75,""))))</f>
        <v/>
      </c>
      <c r="BX75" s="150"/>
      <c r="BY75" s="151" t="str">
        <f t="shared" ref="BY75:BY138" si="58">IF(AND($H75="",$I75="",$U75=""),"",IF(AND($H75&gt;0,$U75&gt;0),$H75*$U75,IF(AND($I75&gt;0,$U75&gt;0,CL75&gt;0),$I75*$U75*CL75,IF(AND($I75&gt;0,$U75&gt;0),$I75*$U75,""))))</f>
        <v/>
      </c>
      <c r="BZ75" s="152"/>
      <c r="CA75" s="145" t="str">
        <f t="shared" si="36"/>
        <v/>
      </c>
      <c r="CB75" s="150"/>
      <c r="CC75" s="151" t="str">
        <f t="shared" ref="CC75:CC138" si="59">IF(AND($H75="",$I75="",$Y75=""),"",IF(AND($H75&gt;0,$Y75&gt;0),$H75*$Y75,IF(AND($I75&gt;0,$Y75&gt;0),$I75*$Y75,"")))</f>
        <v/>
      </c>
      <c r="CD75" s="152"/>
      <c r="CE75" s="145" t="str">
        <f t="shared" si="39"/>
        <v/>
      </c>
      <c r="CF75" s="153" t="str">
        <f t="shared" ref="CF75:CF138" si="60">IF(AND(CA75="",CE75=""),"",IF(CA75="",CE75,IF(CE75="",CA75,CA75+CE75)))</f>
        <v/>
      </c>
      <c r="CG75" s="153" t="str">
        <f t="shared" ref="CG75:CG138" si="61">IF(OR(BM75="",CF75=""),"",CF75*$J75)</f>
        <v/>
      </c>
      <c r="CH75" s="154" t="str">
        <f t="shared" ref="CH75:CH138" si="62">IF(OR(CB75="",BX75=""),"",(CB75+BX75)*$K75)</f>
        <v/>
      </c>
      <c r="CI75" s="153" t="str">
        <f t="shared" ref="CI75:CI138" si="63">IF(BD75="","",IF(AND(BX75="",CB75=""),"",IF(BM75="","",BM75*(BX75+CB75))))</f>
        <v/>
      </c>
      <c r="CJ75" s="153" t="str">
        <f t="shared" ref="CJ75:CJ138" si="64">IF(AND($N75="",$V75=""),"",IF(BQ75="",BY75,IF(BY75="",BQ75,$N75+$V75)))</f>
        <v/>
      </c>
      <c r="CK75" s="153" t="str">
        <f t="shared" ref="CK75:CK138" si="65">IF(AND($V75="",$Z75=""),"",IF($V75="",$Z75,IF($Z75="",$V75,IF(AND($Z75&gt;0,$V75&gt;0),$Z75+$V75,""))))</f>
        <v/>
      </c>
      <c r="CL75" s="155"/>
      <c r="CM75" s="124"/>
      <c r="CN75" s="253">
        <f t="shared" si="35"/>
        <v>0</v>
      </c>
    </row>
    <row r="76" spans="1:92" ht="30" customHeight="1" thickBot="1" x14ac:dyDescent="0.35">
      <c r="A76" s="120" t="str">
        <f t="shared" ref="A76:A139" si="66">IF(B76="","",A75+1)</f>
        <v/>
      </c>
      <c r="B76" s="121"/>
      <c r="C76" s="121"/>
      <c r="D76" s="121"/>
      <c r="E76" s="122" t="str">
        <f>IF('[1]UPR BILANS N'!N77="","",'[1]UPR BILANS N'!N77)</f>
        <v/>
      </c>
      <c r="F76" s="123"/>
      <c r="G76" s="124"/>
      <c r="H76" s="121"/>
      <c r="I76" s="125"/>
      <c r="J76" s="164" t="str">
        <f t="shared" si="40"/>
        <v/>
      </c>
      <c r="K76" s="164" t="str">
        <f t="shared" si="41"/>
        <v/>
      </c>
      <c r="L76" s="125"/>
      <c r="M76" s="125"/>
      <c r="N76" s="122" t="str">
        <f t="shared" si="42"/>
        <v/>
      </c>
      <c r="O76" s="122" t="str">
        <f t="shared" si="43"/>
        <v/>
      </c>
      <c r="P76" s="127" t="str">
        <f t="shared" si="44"/>
        <v/>
      </c>
      <c r="Q76" s="128"/>
      <c r="R76" s="125"/>
      <c r="S76" s="125"/>
      <c r="T76" s="125"/>
      <c r="U76" s="125"/>
      <c r="V76" s="122" t="str">
        <f t="shared" si="45"/>
        <v/>
      </c>
      <c r="W76" s="125"/>
      <c r="X76" s="125"/>
      <c r="Y76" s="125"/>
      <c r="Z76" s="125"/>
      <c r="AA76" s="125"/>
      <c r="AB76" s="125"/>
      <c r="AC76" s="125"/>
      <c r="AD76" s="125"/>
      <c r="AE76" s="125"/>
      <c r="AF76" s="125"/>
      <c r="AG76" s="122" t="str">
        <f t="shared" si="46"/>
        <v/>
      </c>
      <c r="AH76" s="165" t="e">
        <f>[2]PLAN_2!O77-[2]PLAN_2!W77-Q76-R76-S76-T76-U76+AU76-([1]NN!L79*0.15)</f>
        <v>#VALUE!</v>
      </c>
      <c r="AI76" s="165">
        <f>[2]PLAN_2!P77-[2]PLAN_2!X77</f>
        <v>0</v>
      </c>
      <c r="AJ76" s="165">
        <f>[2]PLAN_2!Q77-[2]PLAN_2!Y77</f>
        <v>0</v>
      </c>
      <c r="AK76" s="166">
        <f>IF([2]PLAN_1!L77="konieczne",3500,IF([2]PLAN_1!L77="potrzebne",2500,IF([2]PLAN_1!L77="wskazane",1500,0)))</f>
        <v>0</v>
      </c>
      <c r="AO76" s="167"/>
      <c r="AP76" s="167"/>
      <c r="AQ76" s="167"/>
      <c r="AR76" s="167"/>
      <c r="AS76" s="167"/>
      <c r="AT76" s="167"/>
      <c r="AU76" s="125"/>
      <c r="AV76" s="164" t="str">
        <f t="shared" si="38"/>
        <v/>
      </c>
      <c r="AW76" s="127" t="str">
        <f t="shared" si="47"/>
        <v/>
      </c>
      <c r="AX76" s="133" t="str">
        <f>IF(A76="","",IF(D76="","",INDEX([1]POBRANIE_!$B$6:$F$89,MATCH(D76,[1]POBRANIE_!$A$6:$A$89,0),5)))</f>
        <v/>
      </c>
      <c r="AY76" s="134" t="str">
        <f t="shared" ref="AY76:AY139" si="67">IF(F76&gt;0,1,"")</f>
        <v/>
      </c>
      <c r="AZ76" s="134" t="str">
        <f t="shared" si="48"/>
        <v/>
      </c>
      <c r="BA76" s="135" t="str">
        <f t="shared" si="49"/>
        <v xml:space="preserve"> </v>
      </c>
      <c r="BB76" s="136" t="str">
        <f t="shared" si="50"/>
        <v xml:space="preserve"> </v>
      </c>
      <c r="BD76" s="160" t="str">
        <f t="shared" si="51"/>
        <v/>
      </c>
      <c r="BE76" s="143" t="str">
        <f t="shared" si="51"/>
        <v/>
      </c>
      <c r="BF76" s="143" t="str">
        <f t="shared" si="51"/>
        <v/>
      </c>
      <c r="BG76" s="161" t="str">
        <f t="shared" si="51"/>
        <v/>
      </c>
      <c r="BH76" s="140"/>
      <c r="BI76" s="140"/>
      <c r="BJ76" s="141"/>
      <c r="BK76" s="142" t="str">
        <f t="shared" si="52"/>
        <v/>
      </c>
      <c r="BL76" s="143"/>
      <c r="BM76" s="162" t="str">
        <f t="shared" si="53"/>
        <v/>
      </c>
      <c r="BN76" s="140"/>
      <c r="BO76" s="145" t="str">
        <f t="shared" si="37"/>
        <v/>
      </c>
      <c r="BP76" s="140"/>
      <c r="BQ76" s="140"/>
      <c r="BR76" s="163" t="str">
        <f t="shared" si="54"/>
        <v/>
      </c>
      <c r="BS76" s="163" t="str">
        <f t="shared" si="55"/>
        <v/>
      </c>
      <c r="BT76" s="147" t="str">
        <f t="shared" si="56"/>
        <v/>
      </c>
      <c r="BU76" s="151"/>
      <c r="BV76" s="148" t="str">
        <f t="shared" ref="BV76:BV139" si="68">IF(BD76="","",IF(AND(BM76="",BN76=""),"",IF(BM76="","",IF(BN76="",0,BM76*BN76))))</f>
        <v/>
      </c>
      <c r="BW76" s="149" t="str">
        <f t="shared" si="57"/>
        <v/>
      </c>
      <c r="BX76" s="150"/>
      <c r="BY76" s="151" t="str">
        <f t="shared" si="58"/>
        <v/>
      </c>
      <c r="BZ76" s="152"/>
      <c r="CA76" s="145" t="str">
        <f t="shared" si="36"/>
        <v/>
      </c>
      <c r="CB76" s="150"/>
      <c r="CC76" s="151" t="str">
        <f t="shared" si="59"/>
        <v/>
      </c>
      <c r="CD76" s="152"/>
      <c r="CE76" s="145" t="str">
        <f t="shared" si="39"/>
        <v/>
      </c>
      <c r="CF76" s="153" t="str">
        <f t="shared" si="60"/>
        <v/>
      </c>
      <c r="CG76" s="153" t="str">
        <f t="shared" si="61"/>
        <v/>
      </c>
      <c r="CH76" s="154" t="str">
        <f t="shared" si="62"/>
        <v/>
      </c>
      <c r="CI76" s="153" t="str">
        <f t="shared" si="63"/>
        <v/>
      </c>
      <c r="CJ76" s="153" t="str">
        <f t="shared" si="64"/>
        <v/>
      </c>
      <c r="CK76" s="153" t="str">
        <f t="shared" si="65"/>
        <v/>
      </c>
      <c r="CL76" s="155"/>
      <c r="CM76" s="124"/>
      <c r="CN76" s="253">
        <f t="shared" ref="CN76:CN139" si="69">IF(CM76="",F76,0)</f>
        <v>0</v>
      </c>
    </row>
    <row r="77" spans="1:92" ht="30" customHeight="1" thickBot="1" x14ac:dyDescent="0.35">
      <c r="A77" s="120" t="str">
        <f t="shared" si="66"/>
        <v/>
      </c>
      <c r="B77" s="121"/>
      <c r="C77" s="121"/>
      <c r="D77" s="121"/>
      <c r="E77" s="122" t="str">
        <f>IF('[1]UPR BILANS N'!N78="","",'[1]UPR BILANS N'!N78)</f>
        <v/>
      </c>
      <c r="F77" s="123"/>
      <c r="G77" s="124"/>
      <c r="H77" s="121"/>
      <c r="I77" s="125"/>
      <c r="J77" s="164" t="str">
        <f t="shared" si="40"/>
        <v/>
      </c>
      <c r="K77" s="164" t="str">
        <f t="shared" si="41"/>
        <v/>
      </c>
      <c r="L77" s="125"/>
      <c r="M77" s="125"/>
      <c r="N77" s="122" t="str">
        <f t="shared" si="42"/>
        <v/>
      </c>
      <c r="O77" s="122" t="str">
        <f t="shared" si="43"/>
        <v/>
      </c>
      <c r="P77" s="127" t="str">
        <f t="shared" si="44"/>
        <v/>
      </c>
      <c r="Q77" s="128"/>
      <c r="R77" s="125"/>
      <c r="S77" s="125"/>
      <c r="T77" s="125"/>
      <c r="U77" s="125"/>
      <c r="V77" s="122" t="str">
        <f t="shared" si="45"/>
        <v/>
      </c>
      <c r="W77" s="125"/>
      <c r="X77" s="125"/>
      <c r="Y77" s="125"/>
      <c r="Z77" s="125"/>
      <c r="AA77" s="125"/>
      <c r="AB77" s="125"/>
      <c r="AC77" s="125"/>
      <c r="AD77" s="125"/>
      <c r="AE77" s="125"/>
      <c r="AF77" s="125"/>
      <c r="AG77" s="122" t="str">
        <f t="shared" si="46"/>
        <v/>
      </c>
      <c r="AH77" s="165" t="e">
        <f>[2]PLAN_2!O78-[2]PLAN_2!W78-Q77-R77-S77-T77-U77+AU77-([1]NN!L80*0.15)</f>
        <v>#VALUE!</v>
      </c>
      <c r="AI77" s="165">
        <f>[2]PLAN_2!P78-[2]PLAN_2!X78</f>
        <v>0</v>
      </c>
      <c r="AJ77" s="165">
        <f>[2]PLAN_2!Q78-[2]PLAN_2!Y78</f>
        <v>0</v>
      </c>
      <c r="AK77" s="166">
        <f>IF([2]PLAN_1!L78="konieczne",3500,IF([2]PLAN_1!L78="potrzebne",2500,IF([2]PLAN_1!L78="wskazane",1500,0)))</f>
        <v>0</v>
      </c>
      <c r="AO77" s="167"/>
      <c r="AP77" s="167"/>
      <c r="AQ77" s="167"/>
      <c r="AR77" s="167"/>
      <c r="AS77" s="167"/>
      <c r="AT77" s="167"/>
      <c r="AU77" s="125"/>
      <c r="AV77" s="164" t="str">
        <f t="shared" si="38"/>
        <v/>
      </c>
      <c r="AW77" s="127" t="str">
        <f t="shared" si="47"/>
        <v/>
      </c>
      <c r="AX77" s="133" t="str">
        <f>IF(A77="","",IF(D77="","",INDEX([1]POBRANIE_!$B$6:$F$89,MATCH(D77,[1]POBRANIE_!$A$6:$A$89,0),5)))</f>
        <v/>
      </c>
      <c r="AY77" s="134" t="str">
        <f t="shared" si="67"/>
        <v/>
      </c>
      <c r="AZ77" s="134" t="str">
        <f t="shared" si="48"/>
        <v/>
      </c>
      <c r="BA77" s="135" t="str">
        <f t="shared" si="49"/>
        <v xml:space="preserve"> </v>
      </c>
      <c r="BB77" s="136" t="str">
        <f t="shared" si="50"/>
        <v xml:space="preserve"> </v>
      </c>
      <c r="BD77" s="160" t="str">
        <f t="shared" si="51"/>
        <v/>
      </c>
      <c r="BE77" s="143" t="str">
        <f t="shared" si="51"/>
        <v/>
      </c>
      <c r="BF77" s="143" t="str">
        <f t="shared" si="51"/>
        <v/>
      </c>
      <c r="BG77" s="161" t="str">
        <f t="shared" si="51"/>
        <v/>
      </c>
      <c r="BH77" s="140"/>
      <c r="BI77" s="140"/>
      <c r="BJ77" s="141"/>
      <c r="BK77" s="142" t="str">
        <f t="shared" si="52"/>
        <v/>
      </c>
      <c r="BL77" s="143"/>
      <c r="BM77" s="162" t="str">
        <f t="shared" si="53"/>
        <v/>
      </c>
      <c r="BN77" s="140"/>
      <c r="BO77" s="145" t="str">
        <f t="shared" si="37"/>
        <v/>
      </c>
      <c r="BP77" s="140"/>
      <c r="BQ77" s="140"/>
      <c r="BR77" s="163" t="str">
        <f t="shared" si="54"/>
        <v/>
      </c>
      <c r="BS77" s="163" t="str">
        <f t="shared" si="55"/>
        <v/>
      </c>
      <c r="BT77" s="147" t="str">
        <f t="shared" si="56"/>
        <v/>
      </c>
      <c r="BU77" s="151"/>
      <c r="BV77" s="148" t="str">
        <f t="shared" si="68"/>
        <v/>
      </c>
      <c r="BW77" s="149" t="str">
        <f t="shared" si="57"/>
        <v/>
      </c>
      <c r="BX77" s="150"/>
      <c r="BY77" s="151" t="str">
        <f t="shared" si="58"/>
        <v/>
      </c>
      <c r="BZ77" s="152"/>
      <c r="CA77" s="145" t="str">
        <f t="shared" ref="CA77:CA140" si="70">IF(BX77="","",IF(OR(BY77="",BZ77=""),"",BY77*BZ77))</f>
        <v/>
      </c>
      <c r="CB77" s="150"/>
      <c r="CC77" s="151" t="str">
        <f t="shared" si="59"/>
        <v/>
      </c>
      <c r="CD77" s="152"/>
      <c r="CE77" s="145" t="str">
        <f t="shared" si="39"/>
        <v/>
      </c>
      <c r="CF77" s="153" t="str">
        <f t="shared" si="60"/>
        <v/>
      </c>
      <c r="CG77" s="153" t="str">
        <f t="shared" si="61"/>
        <v/>
      </c>
      <c r="CH77" s="154" t="str">
        <f t="shared" si="62"/>
        <v/>
      </c>
      <c r="CI77" s="153" t="str">
        <f t="shared" si="63"/>
        <v/>
      </c>
      <c r="CJ77" s="153" t="str">
        <f t="shared" si="64"/>
        <v/>
      </c>
      <c r="CK77" s="153" t="str">
        <f t="shared" si="65"/>
        <v/>
      </c>
      <c r="CL77" s="155"/>
      <c r="CM77" s="124"/>
      <c r="CN77" s="253">
        <f t="shared" si="69"/>
        <v>0</v>
      </c>
    </row>
    <row r="78" spans="1:92" ht="30" customHeight="1" thickBot="1" x14ac:dyDescent="0.35">
      <c r="A78" s="120" t="str">
        <f t="shared" si="66"/>
        <v/>
      </c>
      <c r="B78" s="121"/>
      <c r="C78" s="121"/>
      <c r="D78" s="121"/>
      <c r="E78" s="122" t="str">
        <f>IF('[1]UPR BILANS N'!N79="","",'[1]UPR BILANS N'!N79)</f>
        <v/>
      </c>
      <c r="F78" s="123"/>
      <c r="G78" s="124"/>
      <c r="H78" s="121"/>
      <c r="I78" s="125"/>
      <c r="J78" s="164" t="str">
        <f t="shared" si="40"/>
        <v/>
      </c>
      <c r="K78" s="164" t="str">
        <f t="shared" si="41"/>
        <v/>
      </c>
      <c r="L78" s="125"/>
      <c r="M78" s="125"/>
      <c r="N78" s="122" t="str">
        <f t="shared" si="42"/>
        <v/>
      </c>
      <c r="O78" s="122" t="str">
        <f t="shared" si="43"/>
        <v/>
      </c>
      <c r="P78" s="127" t="str">
        <f t="shared" si="44"/>
        <v/>
      </c>
      <c r="Q78" s="128"/>
      <c r="R78" s="125"/>
      <c r="S78" s="125"/>
      <c r="T78" s="125"/>
      <c r="U78" s="125"/>
      <c r="V78" s="122" t="str">
        <f t="shared" si="45"/>
        <v/>
      </c>
      <c r="W78" s="125"/>
      <c r="X78" s="125"/>
      <c r="Y78" s="125"/>
      <c r="Z78" s="125"/>
      <c r="AA78" s="125"/>
      <c r="AB78" s="125"/>
      <c r="AC78" s="125"/>
      <c r="AD78" s="125"/>
      <c r="AE78" s="125"/>
      <c r="AF78" s="125"/>
      <c r="AG78" s="122" t="str">
        <f t="shared" si="46"/>
        <v/>
      </c>
      <c r="AH78" s="165" t="e">
        <f>[2]PLAN_2!O79-[2]PLAN_2!W79-Q78-R78-S78-T78-U78+AU78-([1]NN!L81*0.15)</f>
        <v>#VALUE!</v>
      </c>
      <c r="AI78" s="165">
        <f>[2]PLAN_2!P79-[2]PLAN_2!X79</f>
        <v>0</v>
      </c>
      <c r="AJ78" s="165">
        <f>[2]PLAN_2!Q79-[2]PLAN_2!Y79</f>
        <v>0</v>
      </c>
      <c r="AK78" s="166">
        <f>IF([2]PLAN_1!L79="konieczne",3500,IF([2]PLAN_1!L79="potrzebne",2500,IF([2]PLAN_1!L79="wskazane",1500,0)))</f>
        <v>0</v>
      </c>
      <c r="AO78" s="167"/>
      <c r="AP78" s="167"/>
      <c r="AQ78" s="167"/>
      <c r="AR78" s="167"/>
      <c r="AS78" s="167"/>
      <c r="AT78" s="167"/>
      <c r="AU78" s="125"/>
      <c r="AV78" s="164" t="str">
        <f t="shared" si="38"/>
        <v/>
      </c>
      <c r="AW78" s="127" t="str">
        <f t="shared" si="47"/>
        <v/>
      </c>
      <c r="AX78" s="133" t="str">
        <f>IF(A78="","",IF(D78="","",INDEX([1]POBRANIE_!$B$6:$F$89,MATCH(D78,[1]POBRANIE_!$A$6:$A$89,0),5)))</f>
        <v/>
      </c>
      <c r="AY78" s="134" t="str">
        <f t="shared" si="67"/>
        <v/>
      </c>
      <c r="AZ78" s="134" t="str">
        <f t="shared" si="48"/>
        <v/>
      </c>
      <c r="BA78" s="135" t="str">
        <f t="shared" si="49"/>
        <v xml:space="preserve"> </v>
      </c>
      <c r="BB78" s="136" t="str">
        <f t="shared" si="50"/>
        <v xml:space="preserve"> </v>
      </c>
      <c r="BD78" s="160" t="str">
        <f t="shared" si="51"/>
        <v/>
      </c>
      <c r="BE78" s="143" t="str">
        <f t="shared" si="51"/>
        <v/>
      </c>
      <c r="BF78" s="143" t="str">
        <f t="shared" si="51"/>
        <v/>
      </c>
      <c r="BG78" s="161" t="str">
        <f t="shared" si="51"/>
        <v/>
      </c>
      <c r="BH78" s="140"/>
      <c r="BI78" s="140"/>
      <c r="BJ78" s="141"/>
      <c r="BK78" s="142" t="str">
        <f t="shared" si="52"/>
        <v/>
      </c>
      <c r="BL78" s="143"/>
      <c r="BM78" s="162" t="str">
        <f t="shared" si="53"/>
        <v/>
      </c>
      <c r="BN78" s="140"/>
      <c r="BO78" s="145" t="str">
        <f t="shared" si="37"/>
        <v/>
      </c>
      <c r="BP78" s="140"/>
      <c r="BQ78" s="140"/>
      <c r="BR78" s="163" t="str">
        <f t="shared" si="54"/>
        <v/>
      </c>
      <c r="BS78" s="163" t="str">
        <f t="shared" si="55"/>
        <v/>
      </c>
      <c r="BT78" s="147" t="str">
        <f t="shared" si="56"/>
        <v/>
      </c>
      <c r="BU78" s="151"/>
      <c r="BV78" s="148" t="str">
        <f t="shared" si="68"/>
        <v/>
      </c>
      <c r="BW78" s="149" t="str">
        <f t="shared" si="57"/>
        <v/>
      </c>
      <c r="BX78" s="150"/>
      <c r="BY78" s="151" t="str">
        <f t="shared" si="58"/>
        <v/>
      </c>
      <c r="BZ78" s="152"/>
      <c r="CA78" s="145" t="str">
        <f t="shared" si="70"/>
        <v/>
      </c>
      <c r="CB78" s="150"/>
      <c r="CC78" s="151" t="str">
        <f t="shared" si="59"/>
        <v/>
      </c>
      <c r="CD78" s="152"/>
      <c r="CE78" s="145" t="str">
        <f t="shared" si="39"/>
        <v/>
      </c>
      <c r="CF78" s="153" t="str">
        <f t="shared" si="60"/>
        <v/>
      </c>
      <c r="CG78" s="153" t="str">
        <f t="shared" si="61"/>
        <v/>
      </c>
      <c r="CH78" s="154" t="str">
        <f t="shared" si="62"/>
        <v/>
      </c>
      <c r="CI78" s="153" t="str">
        <f t="shared" si="63"/>
        <v/>
      </c>
      <c r="CJ78" s="153" t="str">
        <f t="shared" si="64"/>
        <v/>
      </c>
      <c r="CK78" s="153" t="str">
        <f t="shared" si="65"/>
        <v/>
      </c>
      <c r="CL78" s="155"/>
      <c r="CM78" s="124"/>
      <c r="CN78" s="253">
        <f t="shared" si="69"/>
        <v>0</v>
      </c>
    </row>
    <row r="79" spans="1:92" ht="30" customHeight="1" thickBot="1" x14ac:dyDescent="0.35">
      <c r="A79" s="120" t="str">
        <f t="shared" si="66"/>
        <v/>
      </c>
      <c r="B79" s="121"/>
      <c r="C79" s="121"/>
      <c r="D79" s="121"/>
      <c r="E79" s="122" t="str">
        <f>IF('[1]UPR BILANS N'!N80="","",'[1]UPR BILANS N'!N80)</f>
        <v/>
      </c>
      <c r="F79" s="123"/>
      <c r="G79" s="124"/>
      <c r="H79" s="121"/>
      <c r="I79" s="125"/>
      <c r="J79" s="164" t="str">
        <f t="shared" si="40"/>
        <v/>
      </c>
      <c r="K79" s="164" t="str">
        <f t="shared" si="41"/>
        <v/>
      </c>
      <c r="L79" s="125"/>
      <c r="M79" s="125"/>
      <c r="N79" s="122" t="str">
        <f t="shared" si="42"/>
        <v/>
      </c>
      <c r="O79" s="122" t="str">
        <f t="shared" si="43"/>
        <v/>
      </c>
      <c r="P79" s="127" t="str">
        <f t="shared" si="44"/>
        <v/>
      </c>
      <c r="Q79" s="128"/>
      <c r="R79" s="125"/>
      <c r="S79" s="125"/>
      <c r="T79" s="125"/>
      <c r="U79" s="125"/>
      <c r="V79" s="122" t="str">
        <f t="shared" si="45"/>
        <v/>
      </c>
      <c r="W79" s="125"/>
      <c r="X79" s="125"/>
      <c r="Y79" s="125"/>
      <c r="Z79" s="125"/>
      <c r="AA79" s="125"/>
      <c r="AB79" s="125"/>
      <c r="AC79" s="125"/>
      <c r="AD79" s="125"/>
      <c r="AE79" s="125"/>
      <c r="AF79" s="125"/>
      <c r="AG79" s="122" t="str">
        <f t="shared" si="46"/>
        <v/>
      </c>
      <c r="AH79" s="165" t="e">
        <f>[2]PLAN_2!O80-[2]PLAN_2!W80-Q79-R79-S79-T79-U79+AU79-([1]NN!L82*0.15)</f>
        <v>#VALUE!</v>
      </c>
      <c r="AI79" s="165">
        <f>[2]PLAN_2!P80-[2]PLAN_2!X80</f>
        <v>0</v>
      </c>
      <c r="AJ79" s="165">
        <f>[2]PLAN_2!Q80-[2]PLAN_2!Y80</f>
        <v>0</v>
      </c>
      <c r="AK79" s="166">
        <f>IF([2]PLAN_1!L80="konieczne",3500,IF([2]PLAN_1!L80="potrzebne",2500,IF([2]PLAN_1!L80="wskazane",1500,0)))</f>
        <v>0</v>
      </c>
      <c r="AO79" s="167"/>
      <c r="AP79" s="167"/>
      <c r="AQ79" s="167"/>
      <c r="AR79" s="167"/>
      <c r="AS79" s="167"/>
      <c r="AT79" s="167"/>
      <c r="AU79" s="125"/>
      <c r="AV79" s="164" t="str">
        <f t="shared" si="38"/>
        <v/>
      </c>
      <c r="AW79" s="127" t="str">
        <f t="shared" si="47"/>
        <v/>
      </c>
      <c r="AX79" s="133" t="str">
        <f>IF(A79="","",IF(D79="","",INDEX([1]POBRANIE_!$B$6:$F$89,MATCH(D79,[1]POBRANIE_!$A$6:$A$89,0),5)))</f>
        <v/>
      </c>
      <c r="AY79" s="134" t="str">
        <f t="shared" si="67"/>
        <v/>
      </c>
      <c r="AZ79" s="134" t="str">
        <f t="shared" si="48"/>
        <v/>
      </c>
      <c r="BA79" s="135" t="str">
        <f t="shared" si="49"/>
        <v xml:space="preserve"> </v>
      </c>
      <c r="BB79" s="136" t="str">
        <f t="shared" si="50"/>
        <v xml:space="preserve"> </v>
      </c>
      <c r="BD79" s="160" t="str">
        <f t="shared" si="51"/>
        <v/>
      </c>
      <c r="BE79" s="143" t="str">
        <f t="shared" si="51"/>
        <v/>
      </c>
      <c r="BF79" s="143" t="str">
        <f t="shared" si="51"/>
        <v/>
      </c>
      <c r="BG79" s="161" t="str">
        <f t="shared" si="51"/>
        <v/>
      </c>
      <c r="BH79" s="140"/>
      <c r="BI79" s="140"/>
      <c r="BJ79" s="141"/>
      <c r="BK79" s="142" t="str">
        <f t="shared" si="52"/>
        <v/>
      </c>
      <c r="BL79" s="143"/>
      <c r="BM79" s="162" t="str">
        <f t="shared" si="53"/>
        <v/>
      </c>
      <c r="BN79" s="140"/>
      <c r="BO79" s="145" t="str">
        <f t="shared" si="37"/>
        <v/>
      </c>
      <c r="BP79" s="140"/>
      <c r="BQ79" s="140"/>
      <c r="BR79" s="163" t="str">
        <f t="shared" si="54"/>
        <v/>
      </c>
      <c r="BS79" s="163" t="str">
        <f t="shared" si="55"/>
        <v/>
      </c>
      <c r="BT79" s="147" t="str">
        <f t="shared" si="56"/>
        <v/>
      </c>
      <c r="BU79" s="151"/>
      <c r="BV79" s="148" t="str">
        <f t="shared" si="68"/>
        <v/>
      </c>
      <c r="BW79" s="149" t="str">
        <f t="shared" si="57"/>
        <v/>
      </c>
      <c r="BX79" s="150"/>
      <c r="BY79" s="151" t="str">
        <f t="shared" si="58"/>
        <v/>
      </c>
      <c r="BZ79" s="152"/>
      <c r="CA79" s="145" t="str">
        <f t="shared" si="70"/>
        <v/>
      </c>
      <c r="CB79" s="150"/>
      <c r="CC79" s="151" t="str">
        <f t="shared" si="59"/>
        <v/>
      </c>
      <c r="CD79" s="152"/>
      <c r="CE79" s="145" t="str">
        <f t="shared" si="39"/>
        <v/>
      </c>
      <c r="CF79" s="153" t="str">
        <f t="shared" si="60"/>
        <v/>
      </c>
      <c r="CG79" s="153" t="str">
        <f t="shared" si="61"/>
        <v/>
      </c>
      <c r="CH79" s="154" t="str">
        <f t="shared" si="62"/>
        <v/>
      </c>
      <c r="CI79" s="153" t="str">
        <f t="shared" si="63"/>
        <v/>
      </c>
      <c r="CJ79" s="153" t="str">
        <f t="shared" si="64"/>
        <v/>
      </c>
      <c r="CK79" s="153" t="str">
        <f t="shared" si="65"/>
        <v/>
      </c>
      <c r="CL79" s="155"/>
      <c r="CM79" s="124"/>
      <c r="CN79" s="253">
        <f t="shared" si="69"/>
        <v>0</v>
      </c>
    </row>
    <row r="80" spans="1:92" ht="30" customHeight="1" thickBot="1" x14ac:dyDescent="0.35">
      <c r="A80" s="120" t="str">
        <f t="shared" si="66"/>
        <v/>
      </c>
      <c r="B80" s="121"/>
      <c r="C80" s="121"/>
      <c r="D80" s="121"/>
      <c r="E80" s="122" t="str">
        <f>IF('[1]UPR BILANS N'!N81="","",'[1]UPR BILANS N'!N81)</f>
        <v/>
      </c>
      <c r="F80" s="123"/>
      <c r="G80" s="124"/>
      <c r="H80" s="121"/>
      <c r="I80" s="125"/>
      <c r="J80" s="164" t="str">
        <f t="shared" si="40"/>
        <v/>
      </c>
      <c r="K80" s="164" t="str">
        <f t="shared" si="41"/>
        <v/>
      </c>
      <c r="L80" s="125"/>
      <c r="M80" s="125"/>
      <c r="N80" s="122" t="str">
        <f t="shared" si="42"/>
        <v/>
      </c>
      <c r="O80" s="122" t="str">
        <f t="shared" si="43"/>
        <v/>
      </c>
      <c r="P80" s="127" t="str">
        <f t="shared" si="44"/>
        <v/>
      </c>
      <c r="Q80" s="128"/>
      <c r="R80" s="125"/>
      <c r="S80" s="125"/>
      <c r="T80" s="125"/>
      <c r="U80" s="125"/>
      <c r="V80" s="122" t="str">
        <f t="shared" si="45"/>
        <v/>
      </c>
      <c r="W80" s="125"/>
      <c r="X80" s="125"/>
      <c r="Y80" s="125"/>
      <c r="Z80" s="125"/>
      <c r="AA80" s="125"/>
      <c r="AB80" s="125"/>
      <c r="AC80" s="125"/>
      <c r="AD80" s="125"/>
      <c r="AE80" s="125"/>
      <c r="AF80" s="125"/>
      <c r="AG80" s="122" t="str">
        <f t="shared" si="46"/>
        <v/>
      </c>
      <c r="AH80" s="165" t="e">
        <f>[2]PLAN_2!O81-[2]PLAN_2!W81-Q80-R80-S80-T80-U80+AU80-([1]NN!L83*0.15)</f>
        <v>#VALUE!</v>
      </c>
      <c r="AI80" s="165">
        <f>[2]PLAN_2!P81-[2]PLAN_2!X81</f>
        <v>0</v>
      </c>
      <c r="AJ80" s="165">
        <f>[2]PLAN_2!Q81-[2]PLAN_2!Y81</f>
        <v>0</v>
      </c>
      <c r="AK80" s="166">
        <f>IF([2]PLAN_1!L81="konieczne",3500,IF([2]PLAN_1!L81="potrzebne",2500,IF([2]PLAN_1!L81="wskazane",1500,0)))</f>
        <v>0</v>
      </c>
      <c r="AO80" s="167"/>
      <c r="AP80" s="167"/>
      <c r="AQ80" s="167"/>
      <c r="AR80" s="167"/>
      <c r="AS80" s="167"/>
      <c r="AT80" s="167"/>
      <c r="AU80" s="125"/>
      <c r="AV80" s="164" t="str">
        <f t="shared" si="38"/>
        <v/>
      </c>
      <c r="AW80" s="127" t="str">
        <f t="shared" si="47"/>
        <v/>
      </c>
      <c r="AX80" s="133" t="str">
        <f>IF(A80="","",IF(D80="","",INDEX([1]POBRANIE_!$B$6:$F$89,MATCH(D80,[1]POBRANIE_!$A$6:$A$89,0),5)))</f>
        <v/>
      </c>
      <c r="AY80" s="134" t="str">
        <f t="shared" si="67"/>
        <v/>
      </c>
      <c r="AZ80" s="134" t="str">
        <f t="shared" si="48"/>
        <v/>
      </c>
      <c r="BA80" s="135" t="str">
        <f t="shared" si="49"/>
        <v xml:space="preserve"> </v>
      </c>
      <c r="BB80" s="136" t="str">
        <f t="shared" si="50"/>
        <v xml:space="preserve"> </v>
      </c>
      <c r="BD80" s="160" t="str">
        <f t="shared" si="51"/>
        <v/>
      </c>
      <c r="BE80" s="143" t="str">
        <f t="shared" si="51"/>
        <v/>
      </c>
      <c r="BF80" s="143" t="str">
        <f t="shared" si="51"/>
        <v/>
      </c>
      <c r="BG80" s="161" t="str">
        <f t="shared" si="51"/>
        <v/>
      </c>
      <c r="BH80" s="140"/>
      <c r="BI80" s="140"/>
      <c r="BJ80" s="141"/>
      <c r="BK80" s="142" t="str">
        <f t="shared" si="52"/>
        <v/>
      </c>
      <c r="BL80" s="143"/>
      <c r="BM80" s="162" t="str">
        <f t="shared" si="53"/>
        <v/>
      </c>
      <c r="BN80" s="140"/>
      <c r="BO80" s="145" t="str">
        <f t="shared" si="37"/>
        <v/>
      </c>
      <c r="BP80" s="140"/>
      <c r="BQ80" s="140"/>
      <c r="BR80" s="163" t="str">
        <f t="shared" si="54"/>
        <v/>
      </c>
      <c r="BS80" s="163" t="str">
        <f t="shared" si="55"/>
        <v/>
      </c>
      <c r="BT80" s="147" t="str">
        <f t="shared" si="56"/>
        <v/>
      </c>
      <c r="BU80" s="151"/>
      <c r="BV80" s="148" t="str">
        <f t="shared" si="68"/>
        <v/>
      </c>
      <c r="BW80" s="149" t="str">
        <f t="shared" si="57"/>
        <v/>
      </c>
      <c r="BX80" s="150"/>
      <c r="BY80" s="151" t="str">
        <f t="shared" si="58"/>
        <v/>
      </c>
      <c r="BZ80" s="152"/>
      <c r="CA80" s="145" t="str">
        <f t="shared" si="70"/>
        <v/>
      </c>
      <c r="CB80" s="150"/>
      <c r="CC80" s="151" t="str">
        <f t="shared" si="59"/>
        <v/>
      </c>
      <c r="CD80" s="152"/>
      <c r="CE80" s="145" t="str">
        <f t="shared" si="39"/>
        <v/>
      </c>
      <c r="CF80" s="153" t="str">
        <f t="shared" si="60"/>
        <v/>
      </c>
      <c r="CG80" s="153" t="str">
        <f t="shared" si="61"/>
        <v/>
      </c>
      <c r="CH80" s="154" t="str">
        <f t="shared" si="62"/>
        <v/>
      </c>
      <c r="CI80" s="153" t="str">
        <f t="shared" si="63"/>
        <v/>
      </c>
      <c r="CJ80" s="153" t="str">
        <f t="shared" si="64"/>
        <v/>
      </c>
      <c r="CK80" s="153" t="str">
        <f t="shared" si="65"/>
        <v/>
      </c>
      <c r="CL80" s="155"/>
      <c r="CM80" s="124"/>
      <c r="CN80" s="253">
        <f t="shared" si="69"/>
        <v>0</v>
      </c>
    </row>
    <row r="81" spans="1:92" ht="30" customHeight="1" thickBot="1" x14ac:dyDescent="0.35">
      <c r="A81" s="120" t="str">
        <f t="shared" si="66"/>
        <v/>
      </c>
      <c r="B81" s="121"/>
      <c r="C81" s="121"/>
      <c r="D81" s="121"/>
      <c r="E81" s="122" t="str">
        <f>IF('[1]UPR BILANS N'!N82="","",'[1]UPR BILANS N'!N82)</f>
        <v/>
      </c>
      <c r="F81" s="123"/>
      <c r="G81" s="124"/>
      <c r="H81" s="121"/>
      <c r="I81" s="125"/>
      <c r="J81" s="164" t="str">
        <f t="shared" si="40"/>
        <v/>
      </c>
      <c r="K81" s="164" t="str">
        <f t="shared" si="41"/>
        <v/>
      </c>
      <c r="L81" s="125"/>
      <c r="M81" s="125"/>
      <c r="N81" s="122" t="str">
        <f t="shared" si="42"/>
        <v/>
      </c>
      <c r="O81" s="122" t="str">
        <f t="shared" si="43"/>
        <v/>
      </c>
      <c r="P81" s="127" t="str">
        <f t="shared" si="44"/>
        <v/>
      </c>
      <c r="Q81" s="128"/>
      <c r="R81" s="125"/>
      <c r="S81" s="125"/>
      <c r="T81" s="125"/>
      <c r="U81" s="125"/>
      <c r="V81" s="122" t="str">
        <f t="shared" si="45"/>
        <v/>
      </c>
      <c r="W81" s="125"/>
      <c r="X81" s="125"/>
      <c r="Y81" s="125"/>
      <c r="Z81" s="125"/>
      <c r="AA81" s="125"/>
      <c r="AB81" s="125"/>
      <c r="AC81" s="125"/>
      <c r="AD81" s="125"/>
      <c r="AE81" s="125"/>
      <c r="AF81" s="125"/>
      <c r="AG81" s="122" t="str">
        <f t="shared" si="46"/>
        <v/>
      </c>
      <c r="AH81" s="165" t="e">
        <f>[2]PLAN_2!O82-[2]PLAN_2!W82-Q81-R81-S81-T81-U81+AU81-([1]NN!L84*0.15)</f>
        <v>#VALUE!</v>
      </c>
      <c r="AI81" s="165">
        <f>[2]PLAN_2!P82-[2]PLAN_2!X82</f>
        <v>0</v>
      </c>
      <c r="AJ81" s="165">
        <f>[2]PLAN_2!Q82-[2]PLAN_2!Y82</f>
        <v>0</v>
      </c>
      <c r="AK81" s="166">
        <f>IF([2]PLAN_1!L82="konieczne",3500,IF([2]PLAN_1!L82="potrzebne",2500,IF([2]PLAN_1!L82="wskazane",1500,0)))</f>
        <v>0</v>
      </c>
      <c r="AO81" s="167"/>
      <c r="AP81" s="167"/>
      <c r="AQ81" s="167"/>
      <c r="AR81" s="167"/>
      <c r="AS81" s="167"/>
      <c r="AT81" s="167"/>
      <c r="AU81" s="125"/>
      <c r="AV81" s="164" t="str">
        <f t="shared" si="38"/>
        <v/>
      </c>
      <c r="AW81" s="127" t="str">
        <f t="shared" si="47"/>
        <v/>
      </c>
      <c r="AX81" s="133" t="str">
        <f>IF(A81="","",IF(D81="","",INDEX([1]POBRANIE_!$B$6:$F$89,MATCH(D81,[1]POBRANIE_!$A$6:$A$89,0),5)))</f>
        <v/>
      </c>
      <c r="AY81" s="134" t="str">
        <f t="shared" si="67"/>
        <v/>
      </c>
      <c r="AZ81" s="134" t="str">
        <f t="shared" si="48"/>
        <v/>
      </c>
      <c r="BA81" s="135" t="str">
        <f t="shared" si="49"/>
        <v xml:space="preserve"> </v>
      </c>
      <c r="BB81" s="136" t="str">
        <f t="shared" si="50"/>
        <v xml:space="preserve"> </v>
      </c>
      <c r="BD81" s="160" t="str">
        <f t="shared" si="51"/>
        <v/>
      </c>
      <c r="BE81" s="143" t="str">
        <f t="shared" si="51"/>
        <v/>
      </c>
      <c r="BF81" s="143" t="str">
        <f t="shared" si="51"/>
        <v/>
      </c>
      <c r="BG81" s="161" t="str">
        <f t="shared" si="51"/>
        <v/>
      </c>
      <c r="BH81" s="140"/>
      <c r="BI81" s="140"/>
      <c r="BJ81" s="141"/>
      <c r="BK81" s="142" t="str">
        <f t="shared" si="52"/>
        <v/>
      </c>
      <c r="BL81" s="143"/>
      <c r="BM81" s="162" t="str">
        <f t="shared" si="53"/>
        <v/>
      </c>
      <c r="BN81" s="140"/>
      <c r="BO81" s="145" t="str">
        <f t="shared" ref="BO81:BO144" si="71">IF(BD81="","",IF(AND(BP81="",BQ81=""),"",IF(AND(BP81&gt;0,BQ81&gt;0),BP81+BQ81,IF(BP81&gt;0,BP81,BQ81))))</f>
        <v/>
      </c>
      <c r="BP81" s="140"/>
      <c r="BQ81" s="140"/>
      <c r="BR81" s="163" t="str">
        <f t="shared" si="54"/>
        <v/>
      </c>
      <c r="BS81" s="163" t="str">
        <f t="shared" si="55"/>
        <v/>
      </c>
      <c r="BT81" s="147" t="str">
        <f t="shared" si="56"/>
        <v/>
      </c>
      <c r="BU81" s="151"/>
      <c r="BV81" s="148" t="str">
        <f t="shared" si="68"/>
        <v/>
      </c>
      <c r="BW81" s="149" t="str">
        <f t="shared" si="57"/>
        <v/>
      </c>
      <c r="BX81" s="150"/>
      <c r="BY81" s="151" t="str">
        <f t="shared" si="58"/>
        <v/>
      </c>
      <c r="BZ81" s="152"/>
      <c r="CA81" s="145" t="str">
        <f t="shared" si="70"/>
        <v/>
      </c>
      <c r="CB81" s="150"/>
      <c r="CC81" s="151" t="str">
        <f t="shared" si="59"/>
        <v/>
      </c>
      <c r="CD81" s="152"/>
      <c r="CE81" s="145" t="str">
        <f t="shared" si="39"/>
        <v/>
      </c>
      <c r="CF81" s="153" t="str">
        <f t="shared" si="60"/>
        <v/>
      </c>
      <c r="CG81" s="153" t="str">
        <f t="shared" si="61"/>
        <v/>
      </c>
      <c r="CH81" s="154" t="str">
        <f t="shared" si="62"/>
        <v/>
      </c>
      <c r="CI81" s="153" t="str">
        <f t="shared" si="63"/>
        <v/>
      </c>
      <c r="CJ81" s="153" t="str">
        <f t="shared" si="64"/>
        <v/>
      </c>
      <c r="CK81" s="153" t="str">
        <f t="shared" si="65"/>
        <v/>
      </c>
      <c r="CL81" s="155"/>
      <c r="CM81" s="124"/>
      <c r="CN81" s="253">
        <f t="shared" si="69"/>
        <v>0</v>
      </c>
    </row>
    <row r="82" spans="1:92" ht="30" customHeight="1" thickBot="1" x14ac:dyDescent="0.35">
      <c r="A82" s="120" t="str">
        <f t="shared" si="66"/>
        <v/>
      </c>
      <c r="B82" s="121"/>
      <c r="C82" s="121"/>
      <c r="D82" s="121"/>
      <c r="E82" s="122" t="str">
        <f>IF('[1]UPR BILANS N'!N83="","",'[1]UPR BILANS N'!N83)</f>
        <v/>
      </c>
      <c r="F82" s="123"/>
      <c r="G82" s="124"/>
      <c r="H82" s="121"/>
      <c r="I82" s="125"/>
      <c r="J82" s="164" t="str">
        <f t="shared" si="40"/>
        <v/>
      </c>
      <c r="K82" s="164" t="str">
        <f t="shared" si="41"/>
        <v/>
      </c>
      <c r="L82" s="125"/>
      <c r="M82" s="125"/>
      <c r="N82" s="122" t="str">
        <f t="shared" si="42"/>
        <v/>
      </c>
      <c r="O82" s="122" t="str">
        <f t="shared" si="43"/>
        <v/>
      </c>
      <c r="P82" s="127" t="str">
        <f t="shared" si="44"/>
        <v/>
      </c>
      <c r="Q82" s="128"/>
      <c r="R82" s="125"/>
      <c r="S82" s="125"/>
      <c r="T82" s="125"/>
      <c r="U82" s="125"/>
      <c r="V82" s="122" t="str">
        <f t="shared" si="45"/>
        <v/>
      </c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2" t="str">
        <f t="shared" si="46"/>
        <v/>
      </c>
      <c r="AH82" s="165" t="e">
        <f>[2]PLAN_2!O83-[2]PLAN_2!W83-Q82-R82-S82-T82-U82+AU82-([1]NN!L85*0.15)</f>
        <v>#VALUE!</v>
      </c>
      <c r="AI82" s="165">
        <f>[2]PLAN_2!P83-[2]PLAN_2!X83</f>
        <v>0</v>
      </c>
      <c r="AJ82" s="165">
        <f>[2]PLAN_2!Q83-[2]PLAN_2!Y83</f>
        <v>0</v>
      </c>
      <c r="AK82" s="166">
        <f>IF([2]PLAN_1!L83="konieczne",3500,IF([2]PLAN_1!L83="potrzebne",2500,IF([2]PLAN_1!L83="wskazane",1500,0)))</f>
        <v>0</v>
      </c>
      <c r="AO82" s="167"/>
      <c r="AP82" s="167"/>
      <c r="AQ82" s="167"/>
      <c r="AR82" s="167"/>
      <c r="AS82" s="167"/>
      <c r="AT82" s="167"/>
      <c r="AU82" s="125"/>
      <c r="AV82" s="164" t="str">
        <f t="shared" si="38"/>
        <v/>
      </c>
      <c r="AW82" s="127" t="str">
        <f t="shared" si="47"/>
        <v/>
      </c>
      <c r="AX82" s="133" t="str">
        <f>IF(A82="","",IF(D82="","",INDEX([1]POBRANIE_!$B$6:$F$89,MATCH(D82,[1]POBRANIE_!$A$6:$A$89,0),5)))</f>
        <v/>
      </c>
      <c r="AY82" s="134" t="str">
        <f t="shared" si="67"/>
        <v/>
      </c>
      <c r="AZ82" s="134" t="str">
        <f t="shared" si="48"/>
        <v/>
      </c>
      <c r="BA82" s="135" t="str">
        <f t="shared" si="49"/>
        <v xml:space="preserve"> </v>
      </c>
      <c r="BB82" s="136" t="str">
        <f t="shared" si="50"/>
        <v xml:space="preserve"> </v>
      </c>
      <c r="BD82" s="160" t="str">
        <f t="shared" si="51"/>
        <v/>
      </c>
      <c r="BE82" s="143" t="str">
        <f t="shared" si="51"/>
        <v/>
      </c>
      <c r="BF82" s="143" t="str">
        <f t="shared" si="51"/>
        <v/>
      </c>
      <c r="BG82" s="161" t="str">
        <f t="shared" si="51"/>
        <v/>
      </c>
      <c r="BH82" s="140"/>
      <c r="BI82" s="140"/>
      <c r="BJ82" s="141"/>
      <c r="BK82" s="142" t="str">
        <f t="shared" si="52"/>
        <v/>
      </c>
      <c r="BL82" s="143"/>
      <c r="BM82" s="162" t="str">
        <f t="shared" si="53"/>
        <v/>
      </c>
      <c r="BN82" s="140"/>
      <c r="BO82" s="145" t="str">
        <f t="shared" si="71"/>
        <v/>
      </c>
      <c r="BP82" s="140"/>
      <c r="BQ82" s="140"/>
      <c r="BR82" s="163" t="str">
        <f t="shared" si="54"/>
        <v/>
      </c>
      <c r="BS82" s="163" t="str">
        <f t="shared" si="55"/>
        <v/>
      </c>
      <c r="BT82" s="147" t="str">
        <f t="shared" si="56"/>
        <v/>
      </c>
      <c r="BU82" s="151"/>
      <c r="BV82" s="148" t="str">
        <f t="shared" si="68"/>
        <v/>
      </c>
      <c r="BW82" s="149" t="str">
        <f t="shared" si="57"/>
        <v/>
      </c>
      <c r="BX82" s="150"/>
      <c r="BY82" s="151" t="str">
        <f t="shared" si="58"/>
        <v/>
      </c>
      <c r="BZ82" s="152"/>
      <c r="CA82" s="145" t="str">
        <f t="shared" si="70"/>
        <v/>
      </c>
      <c r="CB82" s="150"/>
      <c r="CC82" s="151" t="str">
        <f t="shared" si="59"/>
        <v/>
      </c>
      <c r="CD82" s="152"/>
      <c r="CE82" s="145" t="str">
        <f t="shared" si="39"/>
        <v/>
      </c>
      <c r="CF82" s="153" t="str">
        <f t="shared" si="60"/>
        <v/>
      </c>
      <c r="CG82" s="153" t="str">
        <f t="shared" si="61"/>
        <v/>
      </c>
      <c r="CH82" s="154" t="str">
        <f t="shared" si="62"/>
        <v/>
      </c>
      <c r="CI82" s="153" t="str">
        <f t="shared" si="63"/>
        <v/>
      </c>
      <c r="CJ82" s="153" t="str">
        <f t="shared" si="64"/>
        <v/>
      </c>
      <c r="CK82" s="153" t="str">
        <f t="shared" si="65"/>
        <v/>
      </c>
      <c r="CL82" s="155"/>
      <c r="CM82" s="124"/>
      <c r="CN82" s="253">
        <f t="shared" si="69"/>
        <v>0</v>
      </c>
    </row>
    <row r="83" spans="1:92" ht="30" customHeight="1" thickBot="1" x14ac:dyDescent="0.35">
      <c r="A83" s="120" t="str">
        <f t="shared" si="66"/>
        <v/>
      </c>
      <c r="B83" s="121"/>
      <c r="C83" s="121"/>
      <c r="D83" s="121"/>
      <c r="E83" s="122" t="str">
        <f>IF('[1]UPR BILANS N'!N84="","",'[1]UPR BILANS N'!N84)</f>
        <v/>
      </c>
      <c r="F83" s="123"/>
      <c r="G83" s="124"/>
      <c r="H83" s="121"/>
      <c r="I83" s="125"/>
      <c r="J83" s="164" t="str">
        <f t="shared" si="40"/>
        <v/>
      </c>
      <c r="K83" s="164" t="str">
        <f t="shared" si="41"/>
        <v/>
      </c>
      <c r="L83" s="125"/>
      <c r="M83" s="125"/>
      <c r="N83" s="122" t="str">
        <f t="shared" si="42"/>
        <v/>
      </c>
      <c r="O83" s="122" t="str">
        <f t="shared" si="43"/>
        <v/>
      </c>
      <c r="P83" s="127" t="str">
        <f t="shared" si="44"/>
        <v/>
      </c>
      <c r="Q83" s="128"/>
      <c r="R83" s="125"/>
      <c r="S83" s="125"/>
      <c r="T83" s="125"/>
      <c r="U83" s="125"/>
      <c r="V83" s="122" t="str">
        <f t="shared" si="45"/>
        <v/>
      </c>
      <c r="W83" s="125"/>
      <c r="X83" s="125"/>
      <c r="Y83" s="125"/>
      <c r="Z83" s="125"/>
      <c r="AA83" s="125"/>
      <c r="AB83" s="125"/>
      <c r="AC83" s="125"/>
      <c r="AD83" s="125"/>
      <c r="AE83" s="125"/>
      <c r="AF83" s="125"/>
      <c r="AG83" s="122" t="str">
        <f t="shared" si="46"/>
        <v/>
      </c>
      <c r="AH83" s="165" t="e">
        <f>[2]PLAN_2!O84-[2]PLAN_2!W84-Q83-R83-S83-T83-U83+AU83-([1]NN!L86*0.15)</f>
        <v>#VALUE!</v>
      </c>
      <c r="AI83" s="165">
        <f>[2]PLAN_2!P84-[2]PLAN_2!X84</f>
        <v>0</v>
      </c>
      <c r="AJ83" s="165">
        <f>[2]PLAN_2!Q84-[2]PLAN_2!Y84</f>
        <v>0</v>
      </c>
      <c r="AK83" s="166">
        <f>IF([2]PLAN_1!L84="konieczne",3500,IF([2]PLAN_1!L84="potrzebne",2500,IF([2]PLAN_1!L84="wskazane",1500,0)))</f>
        <v>0</v>
      </c>
      <c r="AO83" s="167"/>
      <c r="AP83" s="167"/>
      <c r="AQ83" s="167"/>
      <c r="AR83" s="167"/>
      <c r="AS83" s="167"/>
      <c r="AT83" s="167"/>
      <c r="AU83" s="125"/>
      <c r="AV83" s="164" t="str">
        <f t="shared" si="38"/>
        <v/>
      </c>
      <c r="AW83" s="127" t="str">
        <f t="shared" si="47"/>
        <v/>
      </c>
      <c r="AX83" s="133" t="str">
        <f>IF(A83="","",IF(D83="","",INDEX([1]POBRANIE_!$B$6:$F$89,MATCH(D83,[1]POBRANIE_!$A$6:$A$89,0),5)))</f>
        <v/>
      </c>
      <c r="AY83" s="134" t="str">
        <f t="shared" si="67"/>
        <v/>
      </c>
      <c r="AZ83" s="134" t="str">
        <f t="shared" si="48"/>
        <v/>
      </c>
      <c r="BA83" s="135" t="str">
        <f t="shared" si="49"/>
        <v xml:space="preserve"> </v>
      </c>
      <c r="BB83" s="136" t="str">
        <f t="shared" si="50"/>
        <v xml:space="preserve"> </v>
      </c>
      <c r="BD83" s="160" t="str">
        <f t="shared" si="51"/>
        <v/>
      </c>
      <c r="BE83" s="143" t="str">
        <f t="shared" si="51"/>
        <v/>
      </c>
      <c r="BF83" s="143" t="str">
        <f t="shared" si="51"/>
        <v/>
      </c>
      <c r="BG83" s="161" t="str">
        <f t="shared" si="51"/>
        <v/>
      </c>
      <c r="BH83" s="140"/>
      <c r="BI83" s="140"/>
      <c r="BJ83" s="141"/>
      <c r="BK83" s="142" t="str">
        <f t="shared" si="52"/>
        <v/>
      </c>
      <c r="BL83" s="143"/>
      <c r="BM83" s="162" t="str">
        <f t="shared" si="53"/>
        <v/>
      </c>
      <c r="BN83" s="140"/>
      <c r="BO83" s="145" t="str">
        <f t="shared" si="71"/>
        <v/>
      </c>
      <c r="BP83" s="140"/>
      <c r="BQ83" s="140"/>
      <c r="BR83" s="163" t="str">
        <f t="shared" si="54"/>
        <v/>
      </c>
      <c r="BS83" s="163" t="str">
        <f t="shared" si="55"/>
        <v/>
      </c>
      <c r="BT83" s="147" t="str">
        <f t="shared" si="56"/>
        <v/>
      </c>
      <c r="BU83" s="151"/>
      <c r="BV83" s="148" t="str">
        <f t="shared" si="68"/>
        <v/>
      </c>
      <c r="BW83" s="149" t="str">
        <f t="shared" si="57"/>
        <v/>
      </c>
      <c r="BX83" s="150"/>
      <c r="BY83" s="151" t="str">
        <f t="shared" si="58"/>
        <v/>
      </c>
      <c r="BZ83" s="152"/>
      <c r="CA83" s="145" t="str">
        <f t="shared" si="70"/>
        <v/>
      </c>
      <c r="CB83" s="150"/>
      <c r="CC83" s="151" t="str">
        <f t="shared" si="59"/>
        <v/>
      </c>
      <c r="CD83" s="152"/>
      <c r="CE83" s="145" t="str">
        <f t="shared" si="39"/>
        <v/>
      </c>
      <c r="CF83" s="153" t="str">
        <f t="shared" si="60"/>
        <v/>
      </c>
      <c r="CG83" s="153" t="str">
        <f t="shared" si="61"/>
        <v/>
      </c>
      <c r="CH83" s="154" t="str">
        <f t="shared" si="62"/>
        <v/>
      </c>
      <c r="CI83" s="153" t="str">
        <f t="shared" si="63"/>
        <v/>
      </c>
      <c r="CJ83" s="153" t="str">
        <f t="shared" si="64"/>
        <v/>
      </c>
      <c r="CK83" s="153" t="str">
        <f t="shared" si="65"/>
        <v/>
      </c>
      <c r="CL83" s="155"/>
      <c r="CM83" s="124"/>
      <c r="CN83" s="253">
        <f t="shared" si="69"/>
        <v>0</v>
      </c>
    </row>
    <row r="84" spans="1:92" ht="30" customHeight="1" thickBot="1" x14ac:dyDescent="0.35">
      <c r="A84" s="120" t="str">
        <f t="shared" si="66"/>
        <v/>
      </c>
      <c r="B84" s="121"/>
      <c r="C84" s="121"/>
      <c r="D84" s="121"/>
      <c r="E84" s="122" t="str">
        <f>IF('[1]UPR BILANS N'!N85="","",'[1]UPR BILANS N'!N85)</f>
        <v/>
      </c>
      <c r="F84" s="123"/>
      <c r="G84" s="124"/>
      <c r="H84" s="121"/>
      <c r="I84" s="125"/>
      <c r="J84" s="164" t="str">
        <f t="shared" si="40"/>
        <v/>
      </c>
      <c r="K84" s="164" t="str">
        <f t="shared" si="41"/>
        <v/>
      </c>
      <c r="L84" s="125"/>
      <c r="M84" s="125"/>
      <c r="N84" s="122" t="str">
        <f t="shared" si="42"/>
        <v/>
      </c>
      <c r="O84" s="122" t="str">
        <f t="shared" si="43"/>
        <v/>
      </c>
      <c r="P84" s="127" t="str">
        <f t="shared" si="44"/>
        <v/>
      </c>
      <c r="Q84" s="128"/>
      <c r="R84" s="125"/>
      <c r="S84" s="125"/>
      <c r="T84" s="125"/>
      <c r="U84" s="125"/>
      <c r="V84" s="122" t="str">
        <f t="shared" si="45"/>
        <v/>
      </c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2" t="str">
        <f t="shared" si="46"/>
        <v/>
      </c>
      <c r="AH84" s="165" t="e">
        <f>[2]PLAN_2!O85-[2]PLAN_2!W85-Q84-R84-S84-T84-U84+AU84-([1]NN!L87*0.15)</f>
        <v>#VALUE!</v>
      </c>
      <c r="AI84" s="165">
        <f>[2]PLAN_2!P85-[2]PLAN_2!X85</f>
        <v>0</v>
      </c>
      <c r="AJ84" s="165">
        <f>[2]PLAN_2!Q85-[2]PLAN_2!Y85</f>
        <v>0</v>
      </c>
      <c r="AK84" s="166">
        <f>IF([2]PLAN_1!L85="konieczne",3500,IF([2]PLAN_1!L85="potrzebne",2500,IF([2]PLAN_1!L85="wskazane",1500,0)))</f>
        <v>0</v>
      </c>
      <c r="AO84" s="167"/>
      <c r="AP84" s="167"/>
      <c r="AQ84" s="167"/>
      <c r="AR84" s="167"/>
      <c r="AS84" s="167"/>
      <c r="AT84" s="167"/>
      <c r="AU84" s="125"/>
      <c r="AV84" s="164" t="str">
        <f t="shared" si="38"/>
        <v/>
      </c>
      <c r="AW84" s="127" t="str">
        <f t="shared" si="47"/>
        <v/>
      </c>
      <c r="AX84" s="133" t="str">
        <f>IF(A84="","",IF(D84="","",INDEX([1]POBRANIE_!$B$6:$F$89,MATCH(D84,[1]POBRANIE_!$A$6:$A$89,0),5)))</f>
        <v/>
      </c>
      <c r="AY84" s="134" t="str">
        <f t="shared" si="67"/>
        <v/>
      </c>
      <c r="AZ84" s="134" t="str">
        <f t="shared" si="48"/>
        <v/>
      </c>
      <c r="BA84" s="135" t="str">
        <f t="shared" si="49"/>
        <v xml:space="preserve"> </v>
      </c>
      <c r="BB84" s="136" t="str">
        <f t="shared" si="50"/>
        <v xml:space="preserve"> </v>
      </c>
      <c r="BD84" s="160" t="str">
        <f t="shared" si="51"/>
        <v/>
      </c>
      <c r="BE84" s="143" t="str">
        <f t="shared" si="51"/>
        <v/>
      </c>
      <c r="BF84" s="143" t="str">
        <f t="shared" si="51"/>
        <v/>
      </c>
      <c r="BG84" s="161" t="str">
        <f t="shared" si="51"/>
        <v/>
      </c>
      <c r="BH84" s="140"/>
      <c r="BI84" s="140"/>
      <c r="BJ84" s="141"/>
      <c r="BK84" s="142" t="str">
        <f t="shared" si="52"/>
        <v/>
      </c>
      <c r="BL84" s="143"/>
      <c r="BM84" s="162" t="str">
        <f t="shared" si="53"/>
        <v/>
      </c>
      <c r="BN84" s="140"/>
      <c r="BO84" s="145" t="str">
        <f t="shared" si="71"/>
        <v/>
      </c>
      <c r="BP84" s="140"/>
      <c r="BQ84" s="140"/>
      <c r="BR84" s="163" t="str">
        <f t="shared" si="54"/>
        <v/>
      </c>
      <c r="BS84" s="163" t="str">
        <f t="shared" si="55"/>
        <v/>
      </c>
      <c r="BT84" s="147" t="str">
        <f t="shared" si="56"/>
        <v/>
      </c>
      <c r="BU84" s="151"/>
      <c r="BV84" s="148" t="str">
        <f t="shared" si="68"/>
        <v/>
      </c>
      <c r="BW84" s="149" t="str">
        <f t="shared" si="57"/>
        <v/>
      </c>
      <c r="BX84" s="150"/>
      <c r="BY84" s="151" t="str">
        <f t="shared" si="58"/>
        <v/>
      </c>
      <c r="BZ84" s="152"/>
      <c r="CA84" s="145" t="str">
        <f t="shared" si="70"/>
        <v/>
      </c>
      <c r="CB84" s="150"/>
      <c r="CC84" s="151" t="str">
        <f t="shared" si="59"/>
        <v/>
      </c>
      <c r="CD84" s="152"/>
      <c r="CE84" s="145" t="str">
        <f t="shared" si="39"/>
        <v/>
      </c>
      <c r="CF84" s="153" t="str">
        <f t="shared" si="60"/>
        <v/>
      </c>
      <c r="CG84" s="153" t="str">
        <f t="shared" si="61"/>
        <v/>
      </c>
      <c r="CH84" s="154" t="str">
        <f t="shared" si="62"/>
        <v/>
      </c>
      <c r="CI84" s="153" t="str">
        <f t="shared" si="63"/>
        <v/>
      </c>
      <c r="CJ84" s="153" t="str">
        <f t="shared" si="64"/>
        <v/>
      </c>
      <c r="CK84" s="153" t="str">
        <f t="shared" si="65"/>
        <v/>
      </c>
      <c r="CL84" s="155"/>
      <c r="CM84" s="124"/>
      <c r="CN84" s="253">
        <f t="shared" si="69"/>
        <v>0</v>
      </c>
    </row>
    <row r="85" spans="1:92" ht="30" customHeight="1" thickBot="1" x14ac:dyDescent="0.35">
      <c r="A85" s="120" t="str">
        <f t="shared" si="66"/>
        <v/>
      </c>
      <c r="B85" s="121"/>
      <c r="C85" s="121"/>
      <c r="D85" s="121"/>
      <c r="E85" s="122" t="str">
        <f>IF('[1]UPR BILANS N'!N86="","",'[1]UPR BILANS N'!N86)</f>
        <v/>
      </c>
      <c r="F85" s="123"/>
      <c r="G85" s="124"/>
      <c r="H85" s="121"/>
      <c r="I85" s="125"/>
      <c r="J85" s="164" t="str">
        <f t="shared" si="40"/>
        <v/>
      </c>
      <c r="K85" s="164" t="str">
        <f t="shared" si="41"/>
        <v/>
      </c>
      <c r="L85" s="125"/>
      <c r="M85" s="125"/>
      <c r="N85" s="122" t="str">
        <f t="shared" si="42"/>
        <v/>
      </c>
      <c r="O85" s="122" t="str">
        <f t="shared" si="43"/>
        <v/>
      </c>
      <c r="P85" s="127" t="str">
        <f t="shared" si="44"/>
        <v/>
      </c>
      <c r="Q85" s="128"/>
      <c r="R85" s="125"/>
      <c r="S85" s="125"/>
      <c r="T85" s="125"/>
      <c r="U85" s="125"/>
      <c r="V85" s="122" t="str">
        <f t="shared" si="45"/>
        <v/>
      </c>
      <c r="W85" s="125"/>
      <c r="X85" s="125"/>
      <c r="Y85" s="125"/>
      <c r="Z85" s="125"/>
      <c r="AA85" s="125"/>
      <c r="AB85" s="125"/>
      <c r="AC85" s="125"/>
      <c r="AD85" s="125"/>
      <c r="AE85" s="125"/>
      <c r="AF85" s="125"/>
      <c r="AG85" s="122" t="str">
        <f t="shared" si="46"/>
        <v/>
      </c>
      <c r="AH85" s="165" t="e">
        <f>[2]PLAN_2!O86-[2]PLAN_2!W86-Q85-R85-S85-T85-U85+AU85-([1]NN!L88*0.15)</f>
        <v>#VALUE!</v>
      </c>
      <c r="AI85" s="165">
        <f>[2]PLAN_2!P86-[2]PLAN_2!X86</f>
        <v>0</v>
      </c>
      <c r="AJ85" s="165">
        <f>[2]PLAN_2!Q86-[2]PLAN_2!Y86</f>
        <v>0</v>
      </c>
      <c r="AK85" s="166">
        <f>IF([2]PLAN_1!L86="konieczne",3500,IF([2]PLAN_1!L86="potrzebne",2500,IF([2]PLAN_1!L86="wskazane",1500,0)))</f>
        <v>0</v>
      </c>
      <c r="AO85" s="167"/>
      <c r="AP85" s="167"/>
      <c r="AQ85" s="167"/>
      <c r="AR85" s="167"/>
      <c r="AS85" s="167"/>
      <c r="AT85" s="167"/>
      <c r="AU85" s="125"/>
      <c r="AV85" s="164" t="str">
        <f t="shared" si="38"/>
        <v/>
      </c>
      <c r="AW85" s="127" t="str">
        <f t="shared" si="47"/>
        <v/>
      </c>
      <c r="AX85" s="133" t="str">
        <f>IF(A85="","",IF(D85="","",INDEX([1]POBRANIE_!$B$6:$F$89,MATCH(D85,[1]POBRANIE_!$A$6:$A$89,0),5)))</f>
        <v/>
      </c>
      <c r="AY85" s="134" t="str">
        <f t="shared" si="67"/>
        <v/>
      </c>
      <c r="AZ85" s="134" t="str">
        <f t="shared" si="48"/>
        <v/>
      </c>
      <c r="BA85" s="135" t="str">
        <f t="shared" si="49"/>
        <v xml:space="preserve"> </v>
      </c>
      <c r="BB85" s="136" t="str">
        <f t="shared" si="50"/>
        <v xml:space="preserve"> </v>
      </c>
      <c r="BD85" s="160" t="str">
        <f t="shared" si="51"/>
        <v/>
      </c>
      <c r="BE85" s="143" t="str">
        <f t="shared" si="51"/>
        <v/>
      </c>
      <c r="BF85" s="143" t="str">
        <f t="shared" si="51"/>
        <v/>
      </c>
      <c r="BG85" s="161" t="str">
        <f t="shared" si="51"/>
        <v/>
      </c>
      <c r="BH85" s="140"/>
      <c r="BI85" s="140"/>
      <c r="BJ85" s="141"/>
      <c r="BK85" s="142" t="str">
        <f t="shared" si="52"/>
        <v/>
      </c>
      <c r="BL85" s="143"/>
      <c r="BM85" s="162" t="str">
        <f t="shared" si="53"/>
        <v/>
      </c>
      <c r="BN85" s="140"/>
      <c r="BO85" s="145" t="str">
        <f t="shared" si="71"/>
        <v/>
      </c>
      <c r="BP85" s="140"/>
      <c r="BQ85" s="140"/>
      <c r="BR85" s="163" t="str">
        <f t="shared" si="54"/>
        <v/>
      </c>
      <c r="BS85" s="163" t="str">
        <f t="shared" si="55"/>
        <v/>
      </c>
      <c r="BT85" s="147" t="str">
        <f t="shared" si="56"/>
        <v/>
      </c>
      <c r="BU85" s="151"/>
      <c r="BV85" s="148" t="str">
        <f t="shared" si="68"/>
        <v/>
      </c>
      <c r="BW85" s="149" t="str">
        <f t="shared" si="57"/>
        <v/>
      </c>
      <c r="BX85" s="150"/>
      <c r="BY85" s="151" t="str">
        <f t="shared" si="58"/>
        <v/>
      </c>
      <c r="BZ85" s="152"/>
      <c r="CA85" s="145" t="str">
        <f t="shared" si="70"/>
        <v/>
      </c>
      <c r="CB85" s="150"/>
      <c r="CC85" s="151" t="str">
        <f t="shared" si="59"/>
        <v/>
      </c>
      <c r="CD85" s="152"/>
      <c r="CE85" s="145" t="str">
        <f t="shared" si="39"/>
        <v/>
      </c>
      <c r="CF85" s="153" t="str">
        <f t="shared" si="60"/>
        <v/>
      </c>
      <c r="CG85" s="153" t="str">
        <f t="shared" si="61"/>
        <v/>
      </c>
      <c r="CH85" s="154" t="str">
        <f t="shared" si="62"/>
        <v/>
      </c>
      <c r="CI85" s="153" t="str">
        <f t="shared" si="63"/>
        <v/>
      </c>
      <c r="CJ85" s="153" t="str">
        <f t="shared" si="64"/>
        <v/>
      </c>
      <c r="CK85" s="153" t="str">
        <f t="shared" si="65"/>
        <v/>
      </c>
      <c r="CL85" s="155"/>
      <c r="CM85" s="124"/>
      <c r="CN85" s="253">
        <f t="shared" si="69"/>
        <v>0</v>
      </c>
    </row>
    <row r="86" spans="1:92" ht="30" customHeight="1" thickBot="1" x14ac:dyDescent="0.35">
      <c r="A86" s="120" t="str">
        <f t="shared" si="66"/>
        <v/>
      </c>
      <c r="B86" s="121"/>
      <c r="C86" s="121"/>
      <c r="D86" s="121"/>
      <c r="E86" s="122" t="str">
        <f>IF('[1]UPR BILANS N'!N87="","",'[1]UPR BILANS N'!N87)</f>
        <v/>
      </c>
      <c r="F86" s="123"/>
      <c r="G86" s="124"/>
      <c r="H86" s="121"/>
      <c r="I86" s="125"/>
      <c r="J86" s="164" t="str">
        <f t="shared" si="40"/>
        <v/>
      </c>
      <c r="K86" s="164" t="str">
        <f t="shared" si="41"/>
        <v/>
      </c>
      <c r="L86" s="125"/>
      <c r="M86" s="125"/>
      <c r="N86" s="122" t="str">
        <f t="shared" si="42"/>
        <v/>
      </c>
      <c r="O86" s="122" t="str">
        <f t="shared" si="43"/>
        <v/>
      </c>
      <c r="P86" s="127" t="str">
        <f t="shared" si="44"/>
        <v/>
      </c>
      <c r="Q86" s="128"/>
      <c r="R86" s="125"/>
      <c r="S86" s="125"/>
      <c r="T86" s="125"/>
      <c r="U86" s="125"/>
      <c r="V86" s="122" t="str">
        <f t="shared" si="45"/>
        <v/>
      </c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2" t="str">
        <f t="shared" si="46"/>
        <v/>
      </c>
      <c r="AH86" s="165" t="e">
        <f>[2]PLAN_2!O87-[2]PLAN_2!W87-Q86-R86-S86-T86-U86+AU86-([1]NN!L89*0.15)</f>
        <v>#VALUE!</v>
      </c>
      <c r="AI86" s="165">
        <f>[2]PLAN_2!P87-[2]PLAN_2!X87</f>
        <v>0</v>
      </c>
      <c r="AJ86" s="165">
        <f>[2]PLAN_2!Q87-[2]PLAN_2!Y87</f>
        <v>0</v>
      </c>
      <c r="AK86" s="166">
        <f>IF([2]PLAN_1!L87="konieczne",3500,IF([2]PLAN_1!L87="potrzebne",2500,IF([2]PLAN_1!L87="wskazane",1500,0)))</f>
        <v>0</v>
      </c>
      <c r="AO86" s="167"/>
      <c r="AP86" s="167"/>
      <c r="AQ86" s="167"/>
      <c r="AR86" s="167"/>
      <c r="AS86" s="167"/>
      <c r="AT86" s="167"/>
      <c r="AU86" s="125"/>
      <c r="AV86" s="164" t="str">
        <f t="shared" si="38"/>
        <v/>
      </c>
      <c r="AW86" s="127" t="str">
        <f t="shared" si="47"/>
        <v/>
      </c>
      <c r="AX86" s="133" t="str">
        <f>IF(A86="","",IF(D86="","",INDEX([1]POBRANIE_!$B$6:$F$89,MATCH(D86,[1]POBRANIE_!$A$6:$A$89,0),5)))</f>
        <v/>
      </c>
      <c r="AY86" s="134" t="str">
        <f t="shared" si="67"/>
        <v/>
      </c>
      <c r="AZ86" s="134" t="str">
        <f t="shared" si="48"/>
        <v/>
      </c>
      <c r="BA86" s="135" t="str">
        <f t="shared" si="49"/>
        <v xml:space="preserve"> </v>
      </c>
      <c r="BB86" s="136" t="str">
        <f t="shared" si="50"/>
        <v xml:space="preserve"> </v>
      </c>
      <c r="BD86" s="160" t="str">
        <f t="shared" si="51"/>
        <v/>
      </c>
      <c r="BE86" s="143" t="str">
        <f t="shared" si="51"/>
        <v/>
      </c>
      <c r="BF86" s="143" t="str">
        <f t="shared" si="51"/>
        <v/>
      </c>
      <c r="BG86" s="161" t="str">
        <f t="shared" si="51"/>
        <v/>
      </c>
      <c r="BH86" s="140"/>
      <c r="BI86" s="140"/>
      <c r="BJ86" s="141"/>
      <c r="BK86" s="142" t="str">
        <f t="shared" si="52"/>
        <v/>
      </c>
      <c r="BL86" s="143"/>
      <c r="BM86" s="162" t="str">
        <f t="shared" si="53"/>
        <v/>
      </c>
      <c r="BN86" s="140"/>
      <c r="BO86" s="145" t="str">
        <f t="shared" si="71"/>
        <v/>
      </c>
      <c r="BP86" s="140"/>
      <c r="BQ86" s="140"/>
      <c r="BR86" s="163" t="str">
        <f t="shared" si="54"/>
        <v/>
      </c>
      <c r="BS86" s="163" t="str">
        <f t="shared" si="55"/>
        <v/>
      </c>
      <c r="BT86" s="147" t="str">
        <f t="shared" si="56"/>
        <v/>
      </c>
      <c r="BU86" s="151"/>
      <c r="BV86" s="148" t="str">
        <f t="shared" si="68"/>
        <v/>
      </c>
      <c r="BW86" s="149" t="str">
        <f t="shared" si="57"/>
        <v/>
      </c>
      <c r="BX86" s="150"/>
      <c r="BY86" s="151" t="str">
        <f t="shared" si="58"/>
        <v/>
      </c>
      <c r="BZ86" s="152"/>
      <c r="CA86" s="145" t="str">
        <f t="shared" si="70"/>
        <v/>
      </c>
      <c r="CB86" s="150"/>
      <c r="CC86" s="151" t="str">
        <f t="shared" si="59"/>
        <v/>
      </c>
      <c r="CD86" s="152"/>
      <c r="CE86" s="145" t="str">
        <f t="shared" si="39"/>
        <v/>
      </c>
      <c r="CF86" s="153" t="str">
        <f t="shared" si="60"/>
        <v/>
      </c>
      <c r="CG86" s="153" t="str">
        <f t="shared" si="61"/>
        <v/>
      </c>
      <c r="CH86" s="154" t="str">
        <f t="shared" si="62"/>
        <v/>
      </c>
      <c r="CI86" s="153" t="str">
        <f t="shared" si="63"/>
        <v/>
      </c>
      <c r="CJ86" s="153" t="str">
        <f t="shared" si="64"/>
        <v/>
      </c>
      <c r="CK86" s="153" t="str">
        <f t="shared" si="65"/>
        <v/>
      </c>
      <c r="CL86" s="155"/>
      <c r="CM86" s="124"/>
      <c r="CN86" s="253">
        <f t="shared" si="69"/>
        <v>0</v>
      </c>
    </row>
    <row r="87" spans="1:92" ht="30" customHeight="1" thickBot="1" x14ac:dyDescent="0.35">
      <c r="A87" s="120" t="str">
        <f t="shared" si="66"/>
        <v/>
      </c>
      <c r="B87" s="121"/>
      <c r="C87" s="121"/>
      <c r="D87" s="121"/>
      <c r="E87" s="122" t="str">
        <f>IF('[1]UPR BILANS N'!N88="","",'[1]UPR BILANS N'!N88)</f>
        <v/>
      </c>
      <c r="F87" s="123"/>
      <c r="G87" s="124"/>
      <c r="H87" s="121"/>
      <c r="I87" s="125"/>
      <c r="J87" s="164" t="str">
        <f t="shared" si="40"/>
        <v/>
      </c>
      <c r="K87" s="164" t="str">
        <f t="shared" si="41"/>
        <v/>
      </c>
      <c r="L87" s="125"/>
      <c r="M87" s="125"/>
      <c r="N87" s="122" t="str">
        <f t="shared" si="42"/>
        <v/>
      </c>
      <c r="O87" s="122" t="str">
        <f t="shared" si="43"/>
        <v/>
      </c>
      <c r="P87" s="127" t="str">
        <f t="shared" si="44"/>
        <v/>
      </c>
      <c r="Q87" s="128"/>
      <c r="R87" s="125"/>
      <c r="S87" s="125"/>
      <c r="T87" s="125"/>
      <c r="U87" s="125"/>
      <c r="V87" s="122" t="str">
        <f t="shared" si="45"/>
        <v/>
      </c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2" t="str">
        <f t="shared" si="46"/>
        <v/>
      </c>
      <c r="AH87" s="165" t="e">
        <f>[2]PLAN_2!O88-[2]PLAN_2!W88-Q87-R87-S87-T87-U87+AU87-([1]NN!L90*0.15)</f>
        <v>#VALUE!</v>
      </c>
      <c r="AI87" s="165">
        <f>[2]PLAN_2!P88-[2]PLAN_2!X88</f>
        <v>0</v>
      </c>
      <c r="AJ87" s="165">
        <f>[2]PLAN_2!Q88-[2]PLAN_2!Y88</f>
        <v>0</v>
      </c>
      <c r="AK87" s="166">
        <f>IF([2]PLAN_1!L88="konieczne",3500,IF([2]PLAN_1!L88="potrzebne",2500,IF([2]PLAN_1!L88="wskazane",1500,0)))</f>
        <v>0</v>
      </c>
      <c r="AO87" s="167"/>
      <c r="AP87" s="167"/>
      <c r="AQ87" s="167"/>
      <c r="AR87" s="167"/>
      <c r="AS87" s="167"/>
      <c r="AT87" s="167"/>
      <c r="AU87" s="125"/>
      <c r="AV87" s="164" t="str">
        <f t="shared" si="38"/>
        <v/>
      </c>
      <c r="AW87" s="127" t="str">
        <f t="shared" si="47"/>
        <v/>
      </c>
      <c r="AX87" s="133" t="str">
        <f>IF(A87="","",IF(D87="","",INDEX([1]POBRANIE_!$B$6:$F$89,MATCH(D87,[1]POBRANIE_!$A$6:$A$89,0),5)))</f>
        <v/>
      </c>
      <c r="AY87" s="134" t="str">
        <f t="shared" si="67"/>
        <v/>
      </c>
      <c r="AZ87" s="134" t="str">
        <f t="shared" si="48"/>
        <v/>
      </c>
      <c r="BA87" s="135" t="str">
        <f t="shared" si="49"/>
        <v xml:space="preserve"> </v>
      </c>
      <c r="BB87" s="136" t="str">
        <f t="shared" si="50"/>
        <v xml:space="preserve"> </v>
      </c>
      <c r="BD87" s="160" t="str">
        <f t="shared" si="51"/>
        <v/>
      </c>
      <c r="BE87" s="143" t="str">
        <f t="shared" si="51"/>
        <v/>
      </c>
      <c r="BF87" s="143" t="str">
        <f t="shared" si="51"/>
        <v/>
      </c>
      <c r="BG87" s="161" t="str">
        <f t="shared" si="51"/>
        <v/>
      </c>
      <c r="BH87" s="140"/>
      <c r="BI87" s="140"/>
      <c r="BJ87" s="141"/>
      <c r="BK87" s="142" t="str">
        <f t="shared" si="52"/>
        <v/>
      </c>
      <c r="BL87" s="143"/>
      <c r="BM87" s="162" t="str">
        <f t="shared" si="53"/>
        <v/>
      </c>
      <c r="BN87" s="140"/>
      <c r="BO87" s="145" t="str">
        <f t="shared" si="71"/>
        <v/>
      </c>
      <c r="BP87" s="140"/>
      <c r="BQ87" s="140"/>
      <c r="BR87" s="163" t="str">
        <f t="shared" si="54"/>
        <v/>
      </c>
      <c r="BS87" s="163" t="str">
        <f t="shared" si="55"/>
        <v/>
      </c>
      <c r="BT87" s="147" t="str">
        <f t="shared" si="56"/>
        <v/>
      </c>
      <c r="BU87" s="151"/>
      <c r="BV87" s="148" t="str">
        <f t="shared" si="68"/>
        <v/>
      </c>
      <c r="BW87" s="149" t="str">
        <f t="shared" si="57"/>
        <v/>
      </c>
      <c r="BX87" s="150"/>
      <c r="BY87" s="151" t="str">
        <f t="shared" si="58"/>
        <v/>
      </c>
      <c r="BZ87" s="152"/>
      <c r="CA87" s="145" t="str">
        <f t="shared" si="70"/>
        <v/>
      </c>
      <c r="CB87" s="150"/>
      <c r="CC87" s="151" t="str">
        <f t="shared" si="59"/>
        <v/>
      </c>
      <c r="CD87" s="152"/>
      <c r="CE87" s="145" t="str">
        <f t="shared" si="39"/>
        <v/>
      </c>
      <c r="CF87" s="153" t="str">
        <f t="shared" si="60"/>
        <v/>
      </c>
      <c r="CG87" s="153" t="str">
        <f t="shared" si="61"/>
        <v/>
      </c>
      <c r="CH87" s="154" t="str">
        <f t="shared" si="62"/>
        <v/>
      </c>
      <c r="CI87" s="153" t="str">
        <f t="shared" si="63"/>
        <v/>
      </c>
      <c r="CJ87" s="153" t="str">
        <f t="shared" si="64"/>
        <v/>
      </c>
      <c r="CK87" s="153" t="str">
        <f t="shared" si="65"/>
        <v/>
      </c>
      <c r="CL87" s="155"/>
      <c r="CM87" s="124"/>
      <c r="CN87" s="253">
        <f t="shared" si="69"/>
        <v>0</v>
      </c>
    </row>
    <row r="88" spans="1:92" ht="30" customHeight="1" thickBot="1" x14ac:dyDescent="0.35">
      <c r="A88" s="120" t="str">
        <f t="shared" si="66"/>
        <v/>
      </c>
      <c r="B88" s="121"/>
      <c r="C88" s="121"/>
      <c r="D88" s="121"/>
      <c r="E88" s="122" t="str">
        <f>IF('[1]UPR BILANS N'!N89="","",'[1]UPR BILANS N'!N89)</f>
        <v/>
      </c>
      <c r="F88" s="123"/>
      <c r="G88" s="124"/>
      <c r="H88" s="121"/>
      <c r="I88" s="125"/>
      <c r="J88" s="164" t="str">
        <f t="shared" si="40"/>
        <v/>
      </c>
      <c r="K88" s="164" t="str">
        <f t="shared" si="41"/>
        <v/>
      </c>
      <c r="L88" s="125"/>
      <c r="M88" s="125"/>
      <c r="N88" s="122" t="str">
        <f t="shared" si="42"/>
        <v/>
      </c>
      <c r="O88" s="122" t="str">
        <f t="shared" si="43"/>
        <v/>
      </c>
      <c r="P88" s="127" t="str">
        <f t="shared" si="44"/>
        <v/>
      </c>
      <c r="Q88" s="128"/>
      <c r="R88" s="125"/>
      <c r="S88" s="125"/>
      <c r="T88" s="125"/>
      <c r="U88" s="125"/>
      <c r="V88" s="122" t="str">
        <f t="shared" si="45"/>
        <v/>
      </c>
      <c r="W88" s="125"/>
      <c r="X88" s="125"/>
      <c r="Y88" s="125"/>
      <c r="Z88" s="125"/>
      <c r="AA88" s="125"/>
      <c r="AB88" s="125"/>
      <c r="AC88" s="125"/>
      <c r="AD88" s="125"/>
      <c r="AE88" s="125"/>
      <c r="AF88" s="125"/>
      <c r="AG88" s="122" t="str">
        <f t="shared" si="46"/>
        <v/>
      </c>
      <c r="AH88" s="165" t="e">
        <f>[2]PLAN_2!O89-[2]PLAN_2!W89-Q88-R88-S88-T88-U88+AU88-([1]NN!L91*0.15)</f>
        <v>#VALUE!</v>
      </c>
      <c r="AI88" s="165">
        <f>[2]PLAN_2!P89-[2]PLAN_2!X89</f>
        <v>0</v>
      </c>
      <c r="AJ88" s="165">
        <f>[2]PLAN_2!Q89-[2]PLAN_2!Y89</f>
        <v>0</v>
      </c>
      <c r="AK88" s="166">
        <f>IF([2]PLAN_1!L89="konieczne",3500,IF([2]PLAN_1!L89="potrzebne",2500,IF([2]PLAN_1!L89="wskazane",1500,0)))</f>
        <v>0</v>
      </c>
      <c r="AO88" s="167"/>
      <c r="AP88" s="167"/>
      <c r="AQ88" s="167"/>
      <c r="AR88" s="167"/>
      <c r="AS88" s="167"/>
      <c r="AT88" s="167"/>
      <c r="AU88" s="125"/>
      <c r="AV88" s="164" t="str">
        <f t="shared" si="38"/>
        <v/>
      </c>
      <c r="AW88" s="127" t="str">
        <f t="shared" si="47"/>
        <v/>
      </c>
      <c r="AX88" s="133" t="str">
        <f>IF(A88="","",IF(D88="","",INDEX([1]POBRANIE_!$B$6:$F$89,MATCH(D88,[1]POBRANIE_!$A$6:$A$89,0),5)))</f>
        <v/>
      </c>
      <c r="AY88" s="134" t="str">
        <f t="shared" si="67"/>
        <v/>
      </c>
      <c r="AZ88" s="134" t="str">
        <f t="shared" si="48"/>
        <v/>
      </c>
      <c r="BA88" s="135" t="str">
        <f t="shared" si="49"/>
        <v xml:space="preserve"> </v>
      </c>
      <c r="BB88" s="136" t="str">
        <f t="shared" si="50"/>
        <v xml:space="preserve"> </v>
      </c>
      <c r="BD88" s="160" t="str">
        <f t="shared" si="51"/>
        <v/>
      </c>
      <c r="BE88" s="143" t="str">
        <f t="shared" si="51"/>
        <v/>
      </c>
      <c r="BF88" s="143" t="str">
        <f t="shared" si="51"/>
        <v/>
      </c>
      <c r="BG88" s="161" t="str">
        <f t="shared" si="51"/>
        <v/>
      </c>
      <c r="BH88" s="140"/>
      <c r="BI88" s="140"/>
      <c r="BJ88" s="141"/>
      <c r="BK88" s="142" t="str">
        <f t="shared" si="52"/>
        <v/>
      </c>
      <c r="BL88" s="143"/>
      <c r="BM88" s="162" t="str">
        <f t="shared" si="53"/>
        <v/>
      </c>
      <c r="BN88" s="140"/>
      <c r="BO88" s="145" t="str">
        <f t="shared" si="71"/>
        <v/>
      </c>
      <c r="BP88" s="140"/>
      <c r="BQ88" s="140"/>
      <c r="BR88" s="163" t="str">
        <f t="shared" si="54"/>
        <v/>
      </c>
      <c r="BS88" s="163" t="str">
        <f t="shared" si="55"/>
        <v/>
      </c>
      <c r="BT88" s="147" t="str">
        <f t="shared" si="56"/>
        <v/>
      </c>
      <c r="BU88" s="151"/>
      <c r="BV88" s="148" t="str">
        <f t="shared" si="68"/>
        <v/>
      </c>
      <c r="BW88" s="149" t="str">
        <f t="shared" si="57"/>
        <v/>
      </c>
      <c r="BX88" s="150"/>
      <c r="BY88" s="151" t="str">
        <f t="shared" si="58"/>
        <v/>
      </c>
      <c r="BZ88" s="152"/>
      <c r="CA88" s="145" t="str">
        <f t="shared" si="70"/>
        <v/>
      </c>
      <c r="CB88" s="150"/>
      <c r="CC88" s="151" t="str">
        <f t="shared" si="59"/>
        <v/>
      </c>
      <c r="CD88" s="152"/>
      <c r="CE88" s="145" t="str">
        <f t="shared" si="39"/>
        <v/>
      </c>
      <c r="CF88" s="153" t="str">
        <f t="shared" si="60"/>
        <v/>
      </c>
      <c r="CG88" s="153" t="str">
        <f t="shared" si="61"/>
        <v/>
      </c>
      <c r="CH88" s="154" t="str">
        <f t="shared" si="62"/>
        <v/>
      </c>
      <c r="CI88" s="153" t="str">
        <f t="shared" si="63"/>
        <v/>
      </c>
      <c r="CJ88" s="153" t="str">
        <f t="shared" si="64"/>
        <v/>
      </c>
      <c r="CK88" s="153" t="str">
        <f t="shared" si="65"/>
        <v/>
      </c>
      <c r="CL88" s="155"/>
      <c r="CM88" s="124"/>
      <c r="CN88" s="253">
        <f t="shared" si="69"/>
        <v>0</v>
      </c>
    </row>
    <row r="89" spans="1:92" ht="30" customHeight="1" thickBot="1" x14ac:dyDescent="0.35">
      <c r="A89" s="120" t="str">
        <f t="shared" si="66"/>
        <v/>
      </c>
      <c r="B89" s="121"/>
      <c r="C89" s="121"/>
      <c r="D89" s="121"/>
      <c r="E89" s="122" t="str">
        <f>IF('[1]UPR BILANS N'!N90="","",'[1]UPR BILANS N'!N90)</f>
        <v/>
      </c>
      <c r="F89" s="123"/>
      <c r="G89" s="124"/>
      <c r="H89" s="121"/>
      <c r="I89" s="125"/>
      <c r="J89" s="164" t="str">
        <f t="shared" si="40"/>
        <v/>
      </c>
      <c r="K89" s="164" t="str">
        <f t="shared" si="41"/>
        <v/>
      </c>
      <c r="L89" s="125"/>
      <c r="M89" s="125"/>
      <c r="N89" s="122" t="str">
        <f t="shared" si="42"/>
        <v/>
      </c>
      <c r="O89" s="122" t="str">
        <f t="shared" si="43"/>
        <v/>
      </c>
      <c r="P89" s="127" t="str">
        <f t="shared" si="44"/>
        <v/>
      </c>
      <c r="Q89" s="128"/>
      <c r="R89" s="125"/>
      <c r="S89" s="125"/>
      <c r="T89" s="125"/>
      <c r="U89" s="125"/>
      <c r="V89" s="122" t="str">
        <f t="shared" si="45"/>
        <v/>
      </c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2" t="str">
        <f t="shared" si="46"/>
        <v/>
      </c>
      <c r="AH89" s="165" t="e">
        <f>[2]PLAN_2!O90-[2]PLAN_2!W90-Q89-R89-S89-T89-U89+AU89-([1]NN!L92*0.15)</f>
        <v>#VALUE!</v>
      </c>
      <c r="AI89" s="165">
        <f>[2]PLAN_2!P90-[2]PLAN_2!X90</f>
        <v>0</v>
      </c>
      <c r="AJ89" s="165">
        <f>[2]PLAN_2!Q90-[2]PLAN_2!Y90</f>
        <v>0</v>
      </c>
      <c r="AK89" s="166">
        <f>IF([2]PLAN_1!L90="konieczne",3500,IF([2]PLAN_1!L90="potrzebne",2500,IF([2]PLAN_1!L90="wskazane",1500,0)))</f>
        <v>0</v>
      </c>
      <c r="AO89" s="167"/>
      <c r="AP89" s="167"/>
      <c r="AQ89" s="167"/>
      <c r="AR89" s="167"/>
      <c r="AS89" s="167"/>
      <c r="AT89" s="167"/>
      <c r="AU89" s="125"/>
      <c r="AV89" s="164" t="str">
        <f t="shared" si="38"/>
        <v/>
      </c>
      <c r="AW89" s="127" t="str">
        <f t="shared" si="47"/>
        <v/>
      </c>
      <c r="AX89" s="133" t="str">
        <f>IF(A89="","",IF(D89="","",INDEX([1]POBRANIE_!$B$6:$F$89,MATCH(D89,[1]POBRANIE_!$A$6:$A$89,0),5)))</f>
        <v/>
      </c>
      <c r="AY89" s="134" t="str">
        <f t="shared" si="67"/>
        <v/>
      </c>
      <c r="AZ89" s="134" t="str">
        <f t="shared" si="48"/>
        <v/>
      </c>
      <c r="BA89" s="135" t="str">
        <f t="shared" si="49"/>
        <v xml:space="preserve"> </v>
      </c>
      <c r="BB89" s="136" t="str">
        <f t="shared" si="50"/>
        <v xml:space="preserve"> </v>
      </c>
      <c r="BD89" s="160" t="str">
        <f t="shared" si="51"/>
        <v/>
      </c>
      <c r="BE89" s="143" t="str">
        <f t="shared" si="51"/>
        <v/>
      </c>
      <c r="BF89" s="143" t="str">
        <f t="shared" si="51"/>
        <v/>
      </c>
      <c r="BG89" s="161" t="str">
        <f t="shared" si="51"/>
        <v/>
      </c>
      <c r="BH89" s="140"/>
      <c r="BI89" s="140"/>
      <c r="BJ89" s="141"/>
      <c r="BK89" s="142" t="str">
        <f t="shared" si="52"/>
        <v/>
      </c>
      <c r="BL89" s="143"/>
      <c r="BM89" s="162" t="str">
        <f t="shared" si="53"/>
        <v/>
      </c>
      <c r="BN89" s="140"/>
      <c r="BO89" s="145" t="str">
        <f t="shared" si="71"/>
        <v/>
      </c>
      <c r="BP89" s="140"/>
      <c r="BQ89" s="140"/>
      <c r="BR89" s="163" t="str">
        <f t="shared" si="54"/>
        <v/>
      </c>
      <c r="BS89" s="163" t="str">
        <f t="shared" si="55"/>
        <v/>
      </c>
      <c r="BT89" s="147" t="str">
        <f t="shared" si="56"/>
        <v/>
      </c>
      <c r="BU89" s="151"/>
      <c r="BV89" s="148" t="str">
        <f t="shared" si="68"/>
        <v/>
      </c>
      <c r="BW89" s="149" t="str">
        <f t="shared" si="57"/>
        <v/>
      </c>
      <c r="BX89" s="150"/>
      <c r="BY89" s="151" t="str">
        <f t="shared" si="58"/>
        <v/>
      </c>
      <c r="BZ89" s="152"/>
      <c r="CA89" s="145" t="str">
        <f t="shared" si="70"/>
        <v/>
      </c>
      <c r="CB89" s="150"/>
      <c r="CC89" s="151" t="str">
        <f t="shared" si="59"/>
        <v/>
      </c>
      <c r="CD89" s="152"/>
      <c r="CE89" s="145" t="str">
        <f t="shared" si="39"/>
        <v/>
      </c>
      <c r="CF89" s="153" t="str">
        <f t="shared" si="60"/>
        <v/>
      </c>
      <c r="CG89" s="153" t="str">
        <f t="shared" si="61"/>
        <v/>
      </c>
      <c r="CH89" s="154" t="str">
        <f t="shared" si="62"/>
        <v/>
      </c>
      <c r="CI89" s="153" t="str">
        <f t="shared" si="63"/>
        <v/>
      </c>
      <c r="CJ89" s="153" t="str">
        <f t="shared" si="64"/>
        <v/>
      </c>
      <c r="CK89" s="153" t="str">
        <f t="shared" si="65"/>
        <v/>
      </c>
      <c r="CL89" s="155"/>
      <c r="CM89" s="124"/>
      <c r="CN89" s="253">
        <f t="shared" si="69"/>
        <v>0</v>
      </c>
    </row>
    <row r="90" spans="1:92" ht="30" customHeight="1" thickBot="1" x14ac:dyDescent="0.35">
      <c r="A90" s="120" t="str">
        <f t="shared" si="66"/>
        <v/>
      </c>
      <c r="B90" s="121"/>
      <c r="C90" s="121"/>
      <c r="D90" s="121"/>
      <c r="E90" s="122" t="str">
        <f>IF('[1]UPR BILANS N'!N91="","",'[1]UPR BILANS N'!N91)</f>
        <v/>
      </c>
      <c r="F90" s="123"/>
      <c r="G90" s="124"/>
      <c r="H90" s="121"/>
      <c r="I90" s="125"/>
      <c r="J90" s="164" t="str">
        <f t="shared" si="40"/>
        <v/>
      </c>
      <c r="K90" s="164" t="str">
        <f t="shared" si="41"/>
        <v/>
      </c>
      <c r="L90" s="125"/>
      <c r="M90" s="125"/>
      <c r="N90" s="122" t="str">
        <f t="shared" si="42"/>
        <v/>
      </c>
      <c r="O90" s="122" t="str">
        <f t="shared" si="43"/>
        <v/>
      </c>
      <c r="P90" s="127" t="str">
        <f t="shared" si="44"/>
        <v/>
      </c>
      <c r="Q90" s="128"/>
      <c r="R90" s="125"/>
      <c r="S90" s="125"/>
      <c r="T90" s="125"/>
      <c r="U90" s="125"/>
      <c r="V90" s="122" t="str">
        <f t="shared" si="45"/>
        <v/>
      </c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2" t="str">
        <f t="shared" si="46"/>
        <v/>
      </c>
      <c r="AH90" s="165" t="e">
        <f>[2]PLAN_2!O91-[2]PLAN_2!W91-Q90-R90-S90-T90-U90+AU90-([1]NN!L93*0.15)</f>
        <v>#VALUE!</v>
      </c>
      <c r="AI90" s="165">
        <f>[2]PLAN_2!P91-[2]PLAN_2!X91</f>
        <v>0</v>
      </c>
      <c r="AJ90" s="165">
        <f>[2]PLAN_2!Q91-[2]PLAN_2!Y91</f>
        <v>0</v>
      </c>
      <c r="AK90" s="166">
        <f>IF([2]PLAN_1!L91="konieczne",3500,IF([2]PLAN_1!L91="potrzebne",2500,IF([2]PLAN_1!L91="wskazane",1500,0)))</f>
        <v>0</v>
      </c>
      <c r="AO90" s="167"/>
      <c r="AP90" s="167"/>
      <c r="AQ90" s="167"/>
      <c r="AR90" s="167"/>
      <c r="AS90" s="167"/>
      <c r="AT90" s="167"/>
      <c r="AU90" s="125"/>
      <c r="AV90" s="164" t="str">
        <f t="shared" si="38"/>
        <v/>
      </c>
      <c r="AW90" s="127" t="str">
        <f t="shared" si="47"/>
        <v/>
      </c>
      <c r="AX90" s="133" t="str">
        <f>IF(A90="","",IF(D90="","",INDEX([1]POBRANIE_!$B$6:$F$89,MATCH(D90,[1]POBRANIE_!$A$6:$A$89,0),5)))</f>
        <v/>
      </c>
      <c r="AY90" s="134" t="str">
        <f t="shared" si="67"/>
        <v/>
      </c>
      <c r="AZ90" s="134" t="str">
        <f t="shared" si="48"/>
        <v/>
      </c>
      <c r="BA90" s="135" t="str">
        <f t="shared" si="49"/>
        <v xml:space="preserve"> </v>
      </c>
      <c r="BB90" s="136" t="str">
        <f t="shared" si="50"/>
        <v xml:space="preserve"> </v>
      </c>
      <c r="BD90" s="160" t="str">
        <f t="shared" si="51"/>
        <v/>
      </c>
      <c r="BE90" s="143" t="str">
        <f t="shared" si="51"/>
        <v/>
      </c>
      <c r="BF90" s="143" t="str">
        <f t="shared" si="51"/>
        <v/>
      </c>
      <c r="BG90" s="161" t="str">
        <f t="shared" si="51"/>
        <v/>
      </c>
      <c r="BH90" s="140"/>
      <c r="BI90" s="140"/>
      <c r="BJ90" s="141"/>
      <c r="BK90" s="142" t="str">
        <f t="shared" si="52"/>
        <v/>
      </c>
      <c r="BL90" s="143"/>
      <c r="BM90" s="162" t="str">
        <f t="shared" si="53"/>
        <v/>
      </c>
      <c r="BN90" s="140"/>
      <c r="BO90" s="145" t="str">
        <f t="shared" si="71"/>
        <v/>
      </c>
      <c r="BP90" s="140"/>
      <c r="BQ90" s="140"/>
      <c r="BR90" s="163" t="str">
        <f t="shared" si="54"/>
        <v/>
      </c>
      <c r="BS90" s="163" t="str">
        <f t="shared" si="55"/>
        <v/>
      </c>
      <c r="BT90" s="147" t="str">
        <f t="shared" si="56"/>
        <v/>
      </c>
      <c r="BU90" s="151"/>
      <c r="BV90" s="148" t="str">
        <f t="shared" si="68"/>
        <v/>
      </c>
      <c r="BW90" s="149" t="str">
        <f t="shared" si="57"/>
        <v/>
      </c>
      <c r="BX90" s="150"/>
      <c r="BY90" s="151" t="str">
        <f t="shared" si="58"/>
        <v/>
      </c>
      <c r="BZ90" s="152"/>
      <c r="CA90" s="145" t="str">
        <f t="shared" si="70"/>
        <v/>
      </c>
      <c r="CB90" s="150"/>
      <c r="CC90" s="151" t="str">
        <f t="shared" si="59"/>
        <v/>
      </c>
      <c r="CD90" s="152"/>
      <c r="CE90" s="145" t="str">
        <f t="shared" si="39"/>
        <v/>
      </c>
      <c r="CF90" s="153" t="str">
        <f t="shared" si="60"/>
        <v/>
      </c>
      <c r="CG90" s="153" t="str">
        <f t="shared" si="61"/>
        <v/>
      </c>
      <c r="CH90" s="154" t="str">
        <f t="shared" si="62"/>
        <v/>
      </c>
      <c r="CI90" s="153" t="str">
        <f t="shared" si="63"/>
        <v/>
      </c>
      <c r="CJ90" s="153" t="str">
        <f t="shared" si="64"/>
        <v/>
      </c>
      <c r="CK90" s="153" t="str">
        <f t="shared" si="65"/>
        <v/>
      </c>
      <c r="CL90" s="155"/>
      <c r="CM90" s="124"/>
      <c r="CN90" s="253">
        <f t="shared" si="69"/>
        <v>0</v>
      </c>
    </row>
    <row r="91" spans="1:92" ht="30" customHeight="1" thickBot="1" x14ac:dyDescent="0.35">
      <c r="A91" s="120" t="str">
        <f t="shared" si="66"/>
        <v/>
      </c>
      <c r="B91" s="121"/>
      <c r="C91" s="121"/>
      <c r="D91" s="121"/>
      <c r="E91" s="122" t="str">
        <f>IF('[1]UPR BILANS N'!N92="","",'[1]UPR BILANS N'!N92)</f>
        <v/>
      </c>
      <c r="F91" s="123"/>
      <c r="G91" s="124"/>
      <c r="H91" s="121"/>
      <c r="I91" s="125"/>
      <c r="J91" s="164" t="str">
        <f t="shared" si="40"/>
        <v/>
      </c>
      <c r="K91" s="164" t="str">
        <f t="shared" si="41"/>
        <v/>
      </c>
      <c r="L91" s="125"/>
      <c r="M91" s="125"/>
      <c r="N91" s="122" t="str">
        <f t="shared" si="42"/>
        <v/>
      </c>
      <c r="O91" s="122" t="str">
        <f t="shared" si="43"/>
        <v/>
      </c>
      <c r="P91" s="127" t="str">
        <f t="shared" si="44"/>
        <v/>
      </c>
      <c r="Q91" s="128"/>
      <c r="R91" s="125"/>
      <c r="S91" s="125"/>
      <c r="T91" s="125"/>
      <c r="U91" s="125"/>
      <c r="V91" s="122" t="str">
        <f t="shared" si="45"/>
        <v/>
      </c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2" t="str">
        <f t="shared" si="46"/>
        <v/>
      </c>
      <c r="AH91" s="165" t="e">
        <f>[2]PLAN_2!O92-[2]PLAN_2!W92-Q91-R91-S91-T91-U91+AU91-([1]NN!L94*0.15)</f>
        <v>#VALUE!</v>
      </c>
      <c r="AI91" s="165">
        <f>[2]PLAN_2!P92-[2]PLAN_2!X92</f>
        <v>0</v>
      </c>
      <c r="AJ91" s="165">
        <f>[2]PLAN_2!Q92-[2]PLAN_2!Y92</f>
        <v>0</v>
      </c>
      <c r="AK91" s="166">
        <f>IF([2]PLAN_1!L92="konieczne",3500,IF([2]PLAN_1!L92="potrzebne",2500,IF([2]PLAN_1!L92="wskazane",1500,0)))</f>
        <v>0</v>
      </c>
      <c r="AO91" s="167"/>
      <c r="AP91" s="167"/>
      <c r="AQ91" s="167"/>
      <c r="AR91" s="167"/>
      <c r="AS91" s="167"/>
      <c r="AT91" s="167"/>
      <c r="AU91" s="125"/>
      <c r="AV91" s="164" t="str">
        <f t="shared" si="38"/>
        <v/>
      </c>
      <c r="AW91" s="127" t="str">
        <f t="shared" si="47"/>
        <v/>
      </c>
      <c r="AX91" s="133" t="str">
        <f>IF(A91="","",IF(D91="","",INDEX([1]POBRANIE_!$B$6:$F$89,MATCH(D91,[1]POBRANIE_!$A$6:$A$89,0),5)))</f>
        <v/>
      </c>
      <c r="AY91" s="134" t="str">
        <f t="shared" si="67"/>
        <v/>
      </c>
      <c r="AZ91" s="134" t="str">
        <f t="shared" si="48"/>
        <v/>
      </c>
      <c r="BA91" s="135" t="str">
        <f t="shared" si="49"/>
        <v xml:space="preserve"> </v>
      </c>
      <c r="BB91" s="136" t="str">
        <f t="shared" si="50"/>
        <v xml:space="preserve"> </v>
      </c>
      <c r="BD91" s="160" t="str">
        <f t="shared" si="51"/>
        <v/>
      </c>
      <c r="BE91" s="143" t="str">
        <f t="shared" si="51"/>
        <v/>
      </c>
      <c r="BF91" s="143" t="str">
        <f t="shared" si="51"/>
        <v/>
      </c>
      <c r="BG91" s="161" t="str">
        <f t="shared" si="51"/>
        <v/>
      </c>
      <c r="BH91" s="140"/>
      <c r="BI91" s="140"/>
      <c r="BJ91" s="141"/>
      <c r="BK91" s="142" t="str">
        <f t="shared" si="52"/>
        <v/>
      </c>
      <c r="BL91" s="143"/>
      <c r="BM91" s="162" t="str">
        <f t="shared" si="53"/>
        <v/>
      </c>
      <c r="BN91" s="140"/>
      <c r="BO91" s="145" t="str">
        <f t="shared" si="71"/>
        <v/>
      </c>
      <c r="BP91" s="140"/>
      <c r="BQ91" s="140"/>
      <c r="BR91" s="163" t="str">
        <f t="shared" si="54"/>
        <v/>
      </c>
      <c r="BS91" s="163" t="str">
        <f t="shared" si="55"/>
        <v/>
      </c>
      <c r="BT91" s="147" t="str">
        <f t="shared" si="56"/>
        <v/>
      </c>
      <c r="BU91" s="151"/>
      <c r="BV91" s="148" t="str">
        <f t="shared" si="68"/>
        <v/>
      </c>
      <c r="BW91" s="149" t="str">
        <f t="shared" si="57"/>
        <v/>
      </c>
      <c r="BX91" s="150"/>
      <c r="BY91" s="151" t="str">
        <f t="shared" si="58"/>
        <v/>
      </c>
      <c r="BZ91" s="152"/>
      <c r="CA91" s="145" t="str">
        <f t="shared" si="70"/>
        <v/>
      </c>
      <c r="CB91" s="150"/>
      <c r="CC91" s="151" t="str">
        <f t="shared" si="59"/>
        <v/>
      </c>
      <c r="CD91" s="152"/>
      <c r="CE91" s="145" t="str">
        <f t="shared" si="39"/>
        <v/>
      </c>
      <c r="CF91" s="153" t="str">
        <f t="shared" si="60"/>
        <v/>
      </c>
      <c r="CG91" s="153" t="str">
        <f t="shared" si="61"/>
        <v/>
      </c>
      <c r="CH91" s="154" t="str">
        <f t="shared" si="62"/>
        <v/>
      </c>
      <c r="CI91" s="153" t="str">
        <f t="shared" si="63"/>
        <v/>
      </c>
      <c r="CJ91" s="153" t="str">
        <f t="shared" si="64"/>
        <v/>
      </c>
      <c r="CK91" s="153" t="str">
        <f t="shared" si="65"/>
        <v/>
      </c>
      <c r="CL91" s="155"/>
      <c r="CM91" s="124"/>
      <c r="CN91" s="253">
        <f t="shared" si="69"/>
        <v>0</v>
      </c>
    </row>
    <row r="92" spans="1:92" ht="30" customHeight="1" thickBot="1" x14ac:dyDescent="0.35">
      <c r="A92" s="120" t="str">
        <f t="shared" si="66"/>
        <v/>
      </c>
      <c r="B92" s="121"/>
      <c r="C92" s="121"/>
      <c r="D92" s="121"/>
      <c r="E92" s="122" t="str">
        <f>IF('[1]UPR BILANS N'!N93="","",'[1]UPR BILANS N'!N93)</f>
        <v/>
      </c>
      <c r="F92" s="123"/>
      <c r="G92" s="124"/>
      <c r="H92" s="121"/>
      <c r="I92" s="125"/>
      <c r="J92" s="164" t="str">
        <f t="shared" si="40"/>
        <v/>
      </c>
      <c r="K92" s="164" t="str">
        <f t="shared" si="41"/>
        <v/>
      </c>
      <c r="L92" s="125"/>
      <c r="M92" s="125"/>
      <c r="N92" s="122" t="str">
        <f t="shared" si="42"/>
        <v/>
      </c>
      <c r="O92" s="122" t="str">
        <f t="shared" si="43"/>
        <v/>
      </c>
      <c r="P92" s="127" t="str">
        <f t="shared" si="44"/>
        <v/>
      </c>
      <c r="Q92" s="128"/>
      <c r="R92" s="125"/>
      <c r="S92" s="125"/>
      <c r="T92" s="125"/>
      <c r="U92" s="125"/>
      <c r="V92" s="122" t="str">
        <f t="shared" si="45"/>
        <v/>
      </c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2" t="str">
        <f t="shared" si="46"/>
        <v/>
      </c>
      <c r="AH92" s="165" t="e">
        <f>[2]PLAN_2!O93-[2]PLAN_2!W93-Q92-R92-S92-T92-U92+AU92-([1]NN!L95*0.15)</f>
        <v>#VALUE!</v>
      </c>
      <c r="AI92" s="165">
        <f>[2]PLAN_2!P93-[2]PLAN_2!X93</f>
        <v>0</v>
      </c>
      <c r="AJ92" s="165">
        <f>[2]PLAN_2!Q93-[2]PLAN_2!Y93</f>
        <v>0</v>
      </c>
      <c r="AK92" s="166">
        <f>IF([2]PLAN_1!L93="konieczne",3500,IF([2]PLAN_1!L93="potrzebne",2500,IF([2]PLAN_1!L93="wskazane",1500,0)))</f>
        <v>0</v>
      </c>
      <c r="AO92" s="167"/>
      <c r="AP92" s="167"/>
      <c r="AQ92" s="167"/>
      <c r="AR92" s="167"/>
      <c r="AS92" s="167"/>
      <c r="AT92" s="167"/>
      <c r="AU92" s="125"/>
      <c r="AV92" s="164" t="str">
        <f t="shared" si="38"/>
        <v/>
      </c>
      <c r="AW92" s="127" t="str">
        <f t="shared" si="47"/>
        <v/>
      </c>
      <c r="AX92" s="133" t="str">
        <f>IF(A92="","",IF(D92="","",INDEX([1]POBRANIE_!$B$6:$F$89,MATCH(D92,[1]POBRANIE_!$A$6:$A$89,0),5)))</f>
        <v/>
      </c>
      <c r="AY92" s="134" t="str">
        <f t="shared" si="67"/>
        <v/>
      </c>
      <c r="AZ92" s="134" t="str">
        <f t="shared" si="48"/>
        <v/>
      </c>
      <c r="BA92" s="135" t="str">
        <f t="shared" si="49"/>
        <v xml:space="preserve"> </v>
      </c>
      <c r="BB92" s="136" t="str">
        <f t="shared" si="50"/>
        <v xml:space="preserve"> </v>
      </c>
      <c r="BD92" s="160" t="str">
        <f t="shared" si="51"/>
        <v/>
      </c>
      <c r="BE92" s="143" t="str">
        <f t="shared" si="51"/>
        <v/>
      </c>
      <c r="BF92" s="143" t="str">
        <f t="shared" si="51"/>
        <v/>
      </c>
      <c r="BG92" s="161" t="str">
        <f t="shared" si="51"/>
        <v/>
      </c>
      <c r="BH92" s="140"/>
      <c r="BI92" s="140"/>
      <c r="BJ92" s="141"/>
      <c r="BK92" s="142" t="str">
        <f t="shared" si="52"/>
        <v/>
      </c>
      <c r="BL92" s="143"/>
      <c r="BM92" s="162" t="str">
        <f t="shared" si="53"/>
        <v/>
      </c>
      <c r="BN92" s="140"/>
      <c r="BO92" s="145" t="str">
        <f t="shared" si="71"/>
        <v/>
      </c>
      <c r="BP92" s="140"/>
      <c r="BQ92" s="140"/>
      <c r="BR92" s="163" t="str">
        <f t="shared" si="54"/>
        <v/>
      </c>
      <c r="BS92" s="163" t="str">
        <f t="shared" si="55"/>
        <v/>
      </c>
      <c r="BT92" s="147" t="str">
        <f t="shared" si="56"/>
        <v/>
      </c>
      <c r="BU92" s="151"/>
      <c r="BV92" s="148" t="str">
        <f t="shared" si="68"/>
        <v/>
      </c>
      <c r="BW92" s="149" t="str">
        <f t="shared" si="57"/>
        <v/>
      </c>
      <c r="BX92" s="150"/>
      <c r="BY92" s="151" t="str">
        <f t="shared" si="58"/>
        <v/>
      </c>
      <c r="BZ92" s="152"/>
      <c r="CA92" s="145" t="str">
        <f t="shared" si="70"/>
        <v/>
      </c>
      <c r="CB92" s="150"/>
      <c r="CC92" s="151" t="str">
        <f t="shared" si="59"/>
        <v/>
      </c>
      <c r="CD92" s="152"/>
      <c r="CE92" s="145" t="str">
        <f t="shared" si="39"/>
        <v/>
      </c>
      <c r="CF92" s="153" t="str">
        <f t="shared" si="60"/>
        <v/>
      </c>
      <c r="CG92" s="153" t="str">
        <f t="shared" si="61"/>
        <v/>
      </c>
      <c r="CH92" s="154" t="str">
        <f t="shared" si="62"/>
        <v/>
      </c>
      <c r="CI92" s="153" t="str">
        <f t="shared" si="63"/>
        <v/>
      </c>
      <c r="CJ92" s="153" t="str">
        <f t="shared" si="64"/>
        <v/>
      </c>
      <c r="CK92" s="153" t="str">
        <f t="shared" si="65"/>
        <v/>
      </c>
      <c r="CL92" s="155"/>
      <c r="CM92" s="124"/>
      <c r="CN92" s="253">
        <f t="shared" si="69"/>
        <v>0</v>
      </c>
    </row>
    <row r="93" spans="1:92" ht="30" customHeight="1" thickBot="1" x14ac:dyDescent="0.35">
      <c r="A93" s="120" t="str">
        <f t="shared" si="66"/>
        <v/>
      </c>
      <c r="B93" s="121"/>
      <c r="C93" s="121"/>
      <c r="D93" s="121"/>
      <c r="E93" s="122" t="str">
        <f>IF('[1]UPR BILANS N'!N94="","",'[1]UPR BILANS N'!N94)</f>
        <v/>
      </c>
      <c r="F93" s="123"/>
      <c r="G93" s="124"/>
      <c r="H93" s="121"/>
      <c r="I93" s="125"/>
      <c r="J93" s="164" t="str">
        <f t="shared" si="40"/>
        <v/>
      </c>
      <c r="K93" s="164" t="str">
        <f t="shared" si="41"/>
        <v/>
      </c>
      <c r="L93" s="125"/>
      <c r="M93" s="125"/>
      <c r="N93" s="122" t="str">
        <f t="shared" si="42"/>
        <v/>
      </c>
      <c r="O93" s="122" t="str">
        <f t="shared" si="43"/>
        <v/>
      </c>
      <c r="P93" s="127" t="str">
        <f t="shared" si="44"/>
        <v/>
      </c>
      <c r="Q93" s="128"/>
      <c r="R93" s="125"/>
      <c r="S93" s="125"/>
      <c r="T93" s="125"/>
      <c r="U93" s="125"/>
      <c r="V93" s="122" t="str">
        <f t="shared" si="45"/>
        <v/>
      </c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2" t="str">
        <f t="shared" si="46"/>
        <v/>
      </c>
      <c r="AH93" s="165" t="e">
        <f>[2]PLAN_2!O94-[2]PLAN_2!W94-Q93-R93-S93-T93-U93+AU93-([1]NN!L96*0.15)</f>
        <v>#VALUE!</v>
      </c>
      <c r="AI93" s="165">
        <f>[2]PLAN_2!P94-[2]PLAN_2!X94</f>
        <v>0</v>
      </c>
      <c r="AJ93" s="165">
        <f>[2]PLAN_2!Q94-[2]PLAN_2!Y94</f>
        <v>0</v>
      </c>
      <c r="AK93" s="166">
        <f>IF([2]PLAN_1!L94="konieczne",3500,IF([2]PLAN_1!L94="potrzebne",2500,IF([2]PLAN_1!L94="wskazane",1500,0)))</f>
        <v>0</v>
      </c>
      <c r="AO93" s="167"/>
      <c r="AP93" s="167"/>
      <c r="AQ93" s="167"/>
      <c r="AR93" s="167"/>
      <c r="AS93" s="167"/>
      <c r="AT93" s="167"/>
      <c r="AU93" s="125"/>
      <c r="AV93" s="164" t="str">
        <f t="shared" si="38"/>
        <v/>
      </c>
      <c r="AW93" s="127" t="str">
        <f t="shared" si="47"/>
        <v/>
      </c>
      <c r="AX93" s="133" t="str">
        <f>IF(A93="","",IF(D93="","",INDEX([1]POBRANIE_!$B$6:$F$89,MATCH(D93,[1]POBRANIE_!$A$6:$A$89,0),5)))</f>
        <v/>
      </c>
      <c r="AY93" s="134" t="str">
        <f t="shared" si="67"/>
        <v/>
      </c>
      <c r="AZ93" s="134" t="str">
        <f t="shared" si="48"/>
        <v/>
      </c>
      <c r="BA93" s="135" t="str">
        <f t="shared" si="49"/>
        <v xml:space="preserve"> </v>
      </c>
      <c r="BB93" s="136" t="str">
        <f t="shared" si="50"/>
        <v xml:space="preserve"> </v>
      </c>
      <c r="BD93" s="160" t="str">
        <f t="shared" si="51"/>
        <v/>
      </c>
      <c r="BE93" s="143" t="str">
        <f t="shared" si="51"/>
        <v/>
      </c>
      <c r="BF93" s="143" t="str">
        <f t="shared" si="51"/>
        <v/>
      </c>
      <c r="BG93" s="161" t="str">
        <f t="shared" si="51"/>
        <v/>
      </c>
      <c r="BH93" s="140"/>
      <c r="BI93" s="140"/>
      <c r="BJ93" s="141"/>
      <c r="BK93" s="142" t="str">
        <f t="shared" si="52"/>
        <v/>
      </c>
      <c r="BL93" s="143"/>
      <c r="BM93" s="162" t="str">
        <f t="shared" si="53"/>
        <v/>
      </c>
      <c r="BN93" s="140"/>
      <c r="BO93" s="145" t="str">
        <f t="shared" si="71"/>
        <v/>
      </c>
      <c r="BP93" s="140"/>
      <c r="BQ93" s="140"/>
      <c r="BR93" s="163" t="str">
        <f t="shared" si="54"/>
        <v/>
      </c>
      <c r="BS93" s="163" t="str">
        <f t="shared" si="55"/>
        <v/>
      </c>
      <c r="BT93" s="147" t="str">
        <f t="shared" si="56"/>
        <v/>
      </c>
      <c r="BU93" s="151"/>
      <c r="BV93" s="148" t="str">
        <f t="shared" si="68"/>
        <v/>
      </c>
      <c r="BW93" s="149" t="str">
        <f t="shared" si="57"/>
        <v/>
      </c>
      <c r="BX93" s="150"/>
      <c r="BY93" s="151" t="str">
        <f t="shared" si="58"/>
        <v/>
      </c>
      <c r="BZ93" s="152"/>
      <c r="CA93" s="145" t="str">
        <f t="shared" si="70"/>
        <v/>
      </c>
      <c r="CB93" s="150"/>
      <c r="CC93" s="151" t="str">
        <f t="shared" si="59"/>
        <v/>
      </c>
      <c r="CD93" s="152"/>
      <c r="CE93" s="145" t="str">
        <f t="shared" si="39"/>
        <v/>
      </c>
      <c r="CF93" s="153" t="str">
        <f t="shared" si="60"/>
        <v/>
      </c>
      <c r="CG93" s="153" t="str">
        <f t="shared" si="61"/>
        <v/>
      </c>
      <c r="CH93" s="154" t="str">
        <f t="shared" si="62"/>
        <v/>
      </c>
      <c r="CI93" s="153" t="str">
        <f t="shared" si="63"/>
        <v/>
      </c>
      <c r="CJ93" s="153" t="str">
        <f t="shared" si="64"/>
        <v/>
      </c>
      <c r="CK93" s="153" t="str">
        <f t="shared" si="65"/>
        <v/>
      </c>
      <c r="CL93" s="155"/>
      <c r="CM93" s="124"/>
      <c r="CN93" s="253">
        <f t="shared" si="69"/>
        <v>0</v>
      </c>
    </row>
    <row r="94" spans="1:92" ht="30" customHeight="1" thickBot="1" x14ac:dyDescent="0.35">
      <c r="A94" s="120" t="str">
        <f t="shared" si="66"/>
        <v/>
      </c>
      <c r="B94" s="121"/>
      <c r="C94" s="121"/>
      <c r="D94" s="121"/>
      <c r="E94" s="122" t="str">
        <f>IF('[1]UPR BILANS N'!N95="","",'[1]UPR BILANS N'!N95)</f>
        <v/>
      </c>
      <c r="F94" s="123"/>
      <c r="G94" s="124"/>
      <c r="H94" s="121"/>
      <c r="I94" s="125"/>
      <c r="J94" s="164" t="str">
        <f t="shared" si="40"/>
        <v/>
      </c>
      <c r="K94" s="164" t="str">
        <f t="shared" si="41"/>
        <v/>
      </c>
      <c r="L94" s="125"/>
      <c r="M94" s="125"/>
      <c r="N94" s="122" t="str">
        <f t="shared" si="42"/>
        <v/>
      </c>
      <c r="O94" s="122" t="str">
        <f t="shared" si="43"/>
        <v/>
      </c>
      <c r="P94" s="127" t="str">
        <f t="shared" si="44"/>
        <v/>
      </c>
      <c r="Q94" s="128"/>
      <c r="R94" s="125"/>
      <c r="S94" s="125"/>
      <c r="T94" s="125"/>
      <c r="U94" s="125"/>
      <c r="V94" s="122" t="str">
        <f t="shared" si="45"/>
        <v/>
      </c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2" t="str">
        <f t="shared" si="46"/>
        <v/>
      </c>
      <c r="AH94" s="165" t="e">
        <f>[2]PLAN_2!O95-[2]PLAN_2!W95-Q94-R94-S94-T94-U94+AU94-([1]NN!L97*0.15)</f>
        <v>#VALUE!</v>
      </c>
      <c r="AI94" s="165">
        <f>[2]PLAN_2!P95-[2]PLAN_2!X95</f>
        <v>0</v>
      </c>
      <c r="AJ94" s="165">
        <f>[2]PLAN_2!Q95-[2]PLAN_2!Y95</f>
        <v>0</v>
      </c>
      <c r="AK94" s="166">
        <f>IF([2]PLAN_1!L95="konieczne",3500,IF([2]PLAN_1!L95="potrzebne",2500,IF([2]PLAN_1!L95="wskazane",1500,0)))</f>
        <v>0</v>
      </c>
      <c r="AO94" s="167"/>
      <c r="AP94" s="167"/>
      <c r="AQ94" s="167"/>
      <c r="AR94" s="167"/>
      <c r="AS94" s="167"/>
      <c r="AT94" s="167"/>
      <c r="AU94" s="125"/>
      <c r="AV94" s="164" t="str">
        <f t="shared" si="38"/>
        <v/>
      </c>
      <c r="AW94" s="127" t="str">
        <f t="shared" si="47"/>
        <v/>
      </c>
      <c r="AX94" s="133" t="str">
        <f>IF(A94="","",IF(D94="","",INDEX([1]POBRANIE_!$B$6:$F$89,MATCH(D94,[1]POBRANIE_!$A$6:$A$89,0),5)))</f>
        <v/>
      </c>
      <c r="AY94" s="134" t="str">
        <f t="shared" si="67"/>
        <v/>
      </c>
      <c r="AZ94" s="134" t="str">
        <f t="shared" si="48"/>
        <v/>
      </c>
      <c r="BA94" s="135" t="str">
        <f t="shared" si="49"/>
        <v xml:space="preserve"> </v>
      </c>
      <c r="BB94" s="136" t="str">
        <f t="shared" si="50"/>
        <v xml:space="preserve"> </v>
      </c>
      <c r="BD94" s="160" t="str">
        <f t="shared" si="51"/>
        <v/>
      </c>
      <c r="BE94" s="143" t="str">
        <f t="shared" si="51"/>
        <v/>
      </c>
      <c r="BF94" s="143" t="str">
        <f t="shared" si="51"/>
        <v/>
      </c>
      <c r="BG94" s="161" t="str">
        <f t="shared" si="51"/>
        <v/>
      </c>
      <c r="BH94" s="140"/>
      <c r="BI94" s="140"/>
      <c r="BJ94" s="141"/>
      <c r="BK94" s="142" t="str">
        <f t="shared" si="52"/>
        <v/>
      </c>
      <c r="BL94" s="143"/>
      <c r="BM94" s="162" t="str">
        <f t="shared" si="53"/>
        <v/>
      </c>
      <c r="BN94" s="140"/>
      <c r="BO94" s="145" t="str">
        <f t="shared" si="71"/>
        <v/>
      </c>
      <c r="BP94" s="140"/>
      <c r="BQ94" s="140"/>
      <c r="BR94" s="163" t="str">
        <f t="shared" si="54"/>
        <v/>
      </c>
      <c r="BS94" s="163" t="str">
        <f t="shared" si="55"/>
        <v/>
      </c>
      <c r="BT94" s="147" t="str">
        <f t="shared" si="56"/>
        <v/>
      </c>
      <c r="BU94" s="151"/>
      <c r="BV94" s="148" t="str">
        <f t="shared" si="68"/>
        <v/>
      </c>
      <c r="BW94" s="149" t="str">
        <f t="shared" si="57"/>
        <v/>
      </c>
      <c r="BX94" s="150"/>
      <c r="BY94" s="151" t="str">
        <f t="shared" si="58"/>
        <v/>
      </c>
      <c r="BZ94" s="152"/>
      <c r="CA94" s="145" t="str">
        <f t="shared" si="70"/>
        <v/>
      </c>
      <c r="CB94" s="150"/>
      <c r="CC94" s="151" t="str">
        <f t="shared" si="59"/>
        <v/>
      </c>
      <c r="CD94" s="152"/>
      <c r="CE94" s="145" t="str">
        <f t="shared" si="39"/>
        <v/>
      </c>
      <c r="CF94" s="153" t="str">
        <f t="shared" si="60"/>
        <v/>
      </c>
      <c r="CG94" s="153" t="str">
        <f t="shared" si="61"/>
        <v/>
      </c>
      <c r="CH94" s="154" t="str">
        <f t="shared" si="62"/>
        <v/>
      </c>
      <c r="CI94" s="153" t="str">
        <f t="shared" si="63"/>
        <v/>
      </c>
      <c r="CJ94" s="153" t="str">
        <f t="shared" si="64"/>
        <v/>
      </c>
      <c r="CK94" s="153" t="str">
        <f t="shared" si="65"/>
        <v/>
      </c>
      <c r="CL94" s="155"/>
      <c r="CM94" s="124"/>
      <c r="CN94" s="253">
        <f t="shared" si="69"/>
        <v>0</v>
      </c>
    </row>
    <row r="95" spans="1:92" ht="30" customHeight="1" thickBot="1" x14ac:dyDescent="0.35">
      <c r="A95" s="120" t="str">
        <f t="shared" si="66"/>
        <v/>
      </c>
      <c r="B95" s="121"/>
      <c r="C95" s="121"/>
      <c r="D95" s="121"/>
      <c r="E95" s="122" t="str">
        <f>IF('[1]UPR BILANS N'!N96="","",'[1]UPR BILANS N'!N96)</f>
        <v/>
      </c>
      <c r="F95" s="123"/>
      <c r="G95" s="124"/>
      <c r="H95" s="121"/>
      <c r="I95" s="125"/>
      <c r="J95" s="164" t="str">
        <f t="shared" si="40"/>
        <v/>
      </c>
      <c r="K95" s="164" t="str">
        <f t="shared" si="41"/>
        <v/>
      </c>
      <c r="L95" s="125"/>
      <c r="M95" s="125"/>
      <c r="N95" s="122" t="str">
        <f t="shared" si="42"/>
        <v/>
      </c>
      <c r="O95" s="122" t="str">
        <f t="shared" si="43"/>
        <v/>
      </c>
      <c r="P95" s="127" t="str">
        <f t="shared" si="44"/>
        <v/>
      </c>
      <c r="Q95" s="128"/>
      <c r="R95" s="125"/>
      <c r="S95" s="125"/>
      <c r="T95" s="125"/>
      <c r="U95" s="125"/>
      <c r="V95" s="122" t="str">
        <f t="shared" si="45"/>
        <v/>
      </c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2" t="str">
        <f t="shared" si="46"/>
        <v/>
      </c>
      <c r="AH95" s="165" t="e">
        <f>[2]PLAN_2!O96-[2]PLAN_2!W96-Q95-R95-S95-T95-U95+AU95-([1]NN!L98*0.15)</f>
        <v>#VALUE!</v>
      </c>
      <c r="AI95" s="165">
        <f>[2]PLAN_2!P96-[2]PLAN_2!X96</f>
        <v>0</v>
      </c>
      <c r="AJ95" s="165">
        <f>[2]PLAN_2!Q96-[2]PLAN_2!Y96</f>
        <v>0</v>
      </c>
      <c r="AK95" s="166">
        <f>IF([2]PLAN_1!L96="konieczne",3500,IF([2]PLAN_1!L96="potrzebne",2500,IF([2]PLAN_1!L96="wskazane",1500,0)))</f>
        <v>0</v>
      </c>
      <c r="AO95" s="167"/>
      <c r="AP95" s="167"/>
      <c r="AQ95" s="167"/>
      <c r="AR95" s="167"/>
      <c r="AS95" s="167"/>
      <c r="AT95" s="167"/>
      <c r="AU95" s="125"/>
      <c r="AV95" s="164" t="str">
        <f t="shared" si="38"/>
        <v/>
      </c>
      <c r="AW95" s="127" t="str">
        <f t="shared" si="47"/>
        <v/>
      </c>
      <c r="AX95" s="133" t="str">
        <f>IF(A95="","",IF(D95="","",INDEX([1]POBRANIE_!$B$6:$F$89,MATCH(D95,[1]POBRANIE_!$A$6:$A$89,0),5)))</f>
        <v/>
      </c>
      <c r="AY95" s="134" t="str">
        <f t="shared" si="67"/>
        <v/>
      </c>
      <c r="AZ95" s="134" t="str">
        <f t="shared" si="48"/>
        <v/>
      </c>
      <c r="BA95" s="135" t="str">
        <f t="shared" si="49"/>
        <v xml:space="preserve"> </v>
      </c>
      <c r="BB95" s="136" t="str">
        <f t="shared" si="50"/>
        <v xml:space="preserve"> </v>
      </c>
      <c r="BD95" s="160" t="str">
        <f t="shared" si="51"/>
        <v/>
      </c>
      <c r="BE95" s="143" t="str">
        <f t="shared" si="51"/>
        <v/>
      </c>
      <c r="BF95" s="143" t="str">
        <f t="shared" si="51"/>
        <v/>
      </c>
      <c r="BG95" s="161" t="str">
        <f t="shared" si="51"/>
        <v/>
      </c>
      <c r="BH95" s="140"/>
      <c r="BI95" s="140"/>
      <c r="BJ95" s="141"/>
      <c r="BK95" s="142" t="str">
        <f t="shared" si="52"/>
        <v/>
      </c>
      <c r="BL95" s="143"/>
      <c r="BM95" s="162" t="str">
        <f t="shared" si="53"/>
        <v/>
      </c>
      <c r="BN95" s="140"/>
      <c r="BO95" s="145" t="str">
        <f t="shared" si="71"/>
        <v/>
      </c>
      <c r="BP95" s="140"/>
      <c r="BQ95" s="140"/>
      <c r="BR95" s="163" t="str">
        <f t="shared" si="54"/>
        <v/>
      </c>
      <c r="BS95" s="163" t="str">
        <f t="shared" si="55"/>
        <v/>
      </c>
      <c r="BT95" s="147" t="str">
        <f t="shared" si="56"/>
        <v/>
      </c>
      <c r="BU95" s="151"/>
      <c r="BV95" s="148" t="str">
        <f t="shared" si="68"/>
        <v/>
      </c>
      <c r="BW95" s="149" t="str">
        <f t="shared" si="57"/>
        <v/>
      </c>
      <c r="BX95" s="150"/>
      <c r="BY95" s="151" t="str">
        <f t="shared" si="58"/>
        <v/>
      </c>
      <c r="BZ95" s="152"/>
      <c r="CA95" s="145" t="str">
        <f t="shared" si="70"/>
        <v/>
      </c>
      <c r="CB95" s="150"/>
      <c r="CC95" s="151" t="str">
        <f t="shared" si="59"/>
        <v/>
      </c>
      <c r="CD95" s="152"/>
      <c r="CE95" s="145" t="str">
        <f t="shared" si="39"/>
        <v/>
      </c>
      <c r="CF95" s="153" t="str">
        <f t="shared" si="60"/>
        <v/>
      </c>
      <c r="CG95" s="153" t="str">
        <f t="shared" si="61"/>
        <v/>
      </c>
      <c r="CH95" s="154" t="str">
        <f t="shared" si="62"/>
        <v/>
      </c>
      <c r="CI95" s="153" t="str">
        <f t="shared" si="63"/>
        <v/>
      </c>
      <c r="CJ95" s="153" t="str">
        <f t="shared" si="64"/>
        <v/>
      </c>
      <c r="CK95" s="153" t="str">
        <f t="shared" si="65"/>
        <v/>
      </c>
      <c r="CL95" s="155"/>
      <c r="CM95" s="124"/>
      <c r="CN95" s="253">
        <f t="shared" si="69"/>
        <v>0</v>
      </c>
    </row>
    <row r="96" spans="1:92" ht="30" customHeight="1" thickBot="1" x14ac:dyDescent="0.35">
      <c r="A96" s="120" t="str">
        <f t="shared" si="66"/>
        <v/>
      </c>
      <c r="B96" s="121"/>
      <c r="C96" s="121"/>
      <c r="D96" s="121"/>
      <c r="E96" s="122" t="str">
        <f>IF('[1]UPR BILANS N'!N97="","",'[1]UPR BILANS N'!N97)</f>
        <v/>
      </c>
      <c r="F96" s="123"/>
      <c r="G96" s="124"/>
      <c r="H96" s="121"/>
      <c r="I96" s="125"/>
      <c r="J96" s="164" t="str">
        <f t="shared" si="40"/>
        <v/>
      </c>
      <c r="K96" s="164" t="str">
        <f t="shared" si="41"/>
        <v/>
      </c>
      <c r="L96" s="125"/>
      <c r="M96" s="125"/>
      <c r="N96" s="122" t="str">
        <f t="shared" si="42"/>
        <v/>
      </c>
      <c r="O96" s="122" t="str">
        <f t="shared" si="43"/>
        <v/>
      </c>
      <c r="P96" s="127" t="str">
        <f t="shared" si="44"/>
        <v/>
      </c>
      <c r="Q96" s="128"/>
      <c r="R96" s="125"/>
      <c r="S96" s="125"/>
      <c r="T96" s="125"/>
      <c r="U96" s="125"/>
      <c r="V96" s="122" t="str">
        <f t="shared" si="45"/>
        <v/>
      </c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2" t="str">
        <f t="shared" si="46"/>
        <v/>
      </c>
      <c r="AH96" s="165" t="e">
        <f>[2]PLAN_2!O97-[2]PLAN_2!W97-Q96-R96-S96-T96-U96+AU96-([1]NN!L99*0.15)</f>
        <v>#VALUE!</v>
      </c>
      <c r="AI96" s="165">
        <f>[2]PLAN_2!P97-[2]PLAN_2!X97</f>
        <v>0</v>
      </c>
      <c r="AJ96" s="165">
        <f>[2]PLAN_2!Q97-[2]PLAN_2!Y97</f>
        <v>0</v>
      </c>
      <c r="AK96" s="166">
        <f>IF([2]PLAN_1!L97="konieczne",3500,IF([2]PLAN_1!L97="potrzebne",2500,IF([2]PLAN_1!L97="wskazane",1500,0)))</f>
        <v>0</v>
      </c>
      <c r="AO96" s="167"/>
      <c r="AP96" s="167"/>
      <c r="AQ96" s="167"/>
      <c r="AR96" s="167"/>
      <c r="AS96" s="167"/>
      <c r="AT96" s="167"/>
      <c r="AU96" s="125"/>
      <c r="AV96" s="164" t="str">
        <f t="shared" si="38"/>
        <v/>
      </c>
      <c r="AW96" s="127" t="str">
        <f t="shared" si="47"/>
        <v/>
      </c>
      <c r="AX96" s="133" t="str">
        <f>IF(A96="","",IF(D96="","",INDEX([1]POBRANIE_!$B$6:$F$89,MATCH(D96,[1]POBRANIE_!$A$6:$A$89,0),5)))</f>
        <v/>
      </c>
      <c r="AY96" s="134" t="str">
        <f t="shared" si="67"/>
        <v/>
      </c>
      <c r="AZ96" s="134" t="str">
        <f t="shared" si="48"/>
        <v/>
      </c>
      <c r="BA96" s="135" t="str">
        <f t="shared" si="49"/>
        <v xml:space="preserve"> </v>
      </c>
      <c r="BB96" s="136" t="str">
        <f t="shared" si="50"/>
        <v xml:space="preserve"> </v>
      </c>
      <c r="BD96" s="160" t="str">
        <f t="shared" si="51"/>
        <v/>
      </c>
      <c r="BE96" s="143" t="str">
        <f t="shared" si="51"/>
        <v/>
      </c>
      <c r="BF96" s="143" t="str">
        <f t="shared" si="51"/>
        <v/>
      </c>
      <c r="BG96" s="161" t="str">
        <f t="shared" si="51"/>
        <v/>
      </c>
      <c r="BH96" s="140"/>
      <c r="BI96" s="140"/>
      <c r="BJ96" s="141"/>
      <c r="BK96" s="142" t="str">
        <f t="shared" si="52"/>
        <v/>
      </c>
      <c r="BL96" s="143"/>
      <c r="BM96" s="162" t="str">
        <f t="shared" si="53"/>
        <v/>
      </c>
      <c r="BN96" s="140"/>
      <c r="BO96" s="145" t="str">
        <f t="shared" si="71"/>
        <v/>
      </c>
      <c r="BP96" s="140"/>
      <c r="BQ96" s="140"/>
      <c r="BR96" s="163" t="str">
        <f t="shared" si="54"/>
        <v/>
      </c>
      <c r="BS96" s="163" t="str">
        <f t="shared" si="55"/>
        <v/>
      </c>
      <c r="BT96" s="147" t="str">
        <f t="shared" si="56"/>
        <v/>
      </c>
      <c r="BU96" s="151"/>
      <c r="BV96" s="148" t="str">
        <f t="shared" si="68"/>
        <v/>
      </c>
      <c r="BW96" s="149" t="str">
        <f t="shared" si="57"/>
        <v/>
      </c>
      <c r="BX96" s="150"/>
      <c r="BY96" s="151" t="str">
        <f t="shared" si="58"/>
        <v/>
      </c>
      <c r="BZ96" s="152"/>
      <c r="CA96" s="145" t="str">
        <f t="shared" si="70"/>
        <v/>
      </c>
      <c r="CB96" s="150"/>
      <c r="CC96" s="151" t="str">
        <f t="shared" si="59"/>
        <v/>
      </c>
      <c r="CD96" s="152"/>
      <c r="CE96" s="145" t="str">
        <f t="shared" si="39"/>
        <v/>
      </c>
      <c r="CF96" s="153" t="str">
        <f t="shared" si="60"/>
        <v/>
      </c>
      <c r="CG96" s="153" t="str">
        <f t="shared" si="61"/>
        <v/>
      </c>
      <c r="CH96" s="154" t="str">
        <f t="shared" si="62"/>
        <v/>
      </c>
      <c r="CI96" s="153" t="str">
        <f t="shared" si="63"/>
        <v/>
      </c>
      <c r="CJ96" s="153" t="str">
        <f t="shared" si="64"/>
        <v/>
      </c>
      <c r="CK96" s="153" t="str">
        <f t="shared" si="65"/>
        <v/>
      </c>
      <c r="CL96" s="155"/>
      <c r="CM96" s="124"/>
      <c r="CN96" s="253">
        <f t="shared" si="69"/>
        <v>0</v>
      </c>
    </row>
    <row r="97" spans="1:92" ht="30" customHeight="1" thickBot="1" x14ac:dyDescent="0.35">
      <c r="A97" s="120" t="str">
        <f t="shared" si="66"/>
        <v/>
      </c>
      <c r="B97" s="121"/>
      <c r="C97" s="121"/>
      <c r="D97" s="121"/>
      <c r="E97" s="122" t="str">
        <f>IF('[1]UPR BILANS N'!N98="","",'[1]UPR BILANS N'!N98)</f>
        <v/>
      </c>
      <c r="F97" s="123"/>
      <c r="G97" s="124"/>
      <c r="H97" s="121"/>
      <c r="I97" s="125"/>
      <c r="J97" s="164" t="str">
        <f t="shared" si="40"/>
        <v/>
      </c>
      <c r="K97" s="164" t="str">
        <f t="shared" si="41"/>
        <v/>
      </c>
      <c r="L97" s="125"/>
      <c r="M97" s="125"/>
      <c r="N97" s="122" t="str">
        <f t="shared" si="42"/>
        <v/>
      </c>
      <c r="O97" s="122" t="str">
        <f t="shared" si="43"/>
        <v/>
      </c>
      <c r="P97" s="127" t="str">
        <f t="shared" si="44"/>
        <v/>
      </c>
      <c r="Q97" s="128"/>
      <c r="R97" s="125"/>
      <c r="S97" s="125"/>
      <c r="T97" s="125"/>
      <c r="U97" s="125"/>
      <c r="V97" s="122" t="str">
        <f t="shared" si="45"/>
        <v/>
      </c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2" t="str">
        <f t="shared" si="46"/>
        <v/>
      </c>
      <c r="AH97" s="165" t="e">
        <f>[2]PLAN_2!O98-[2]PLAN_2!W98-Q97-R97-S97-T97-U97+AU97-([1]NN!L100*0.15)</f>
        <v>#VALUE!</v>
      </c>
      <c r="AI97" s="165">
        <f>[2]PLAN_2!P98-[2]PLAN_2!X98</f>
        <v>0</v>
      </c>
      <c r="AJ97" s="165">
        <f>[2]PLAN_2!Q98-[2]PLAN_2!Y98</f>
        <v>0</v>
      </c>
      <c r="AK97" s="166">
        <f>IF([2]PLAN_1!L98="konieczne",3500,IF([2]PLAN_1!L98="potrzebne",2500,IF([2]PLAN_1!L98="wskazane",1500,0)))</f>
        <v>0</v>
      </c>
      <c r="AO97" s="167"/>
      <c r="AP97" s="167"/>
      <c r="AQ97" s="167"/>
      <c r="AR97" s="167"/>
      <c r="AS97" s="167"/>
      <c r="AT97" s="167"/>
      <c r="AU97" s="125"/>
      <c r="AV97" s="164" t="str">
        <f t="shared" si="38"/>
        <v/>
      </c>
      <c r="AW97" s="127" t="str">
        <f t="shared" si="47"/>
        <v/>
      </c>
      <c r="AX97" s="133" t="str">
        <f>IF(A97="","",IF(D97="","",INDEX([1]POBRANIE_!$B$6:$F$89,MATCH(D97,[1]POBRANIE_!$A$6:$A$89,0),5)))</f>
        <v/>
      </c>
      <c r="AY97" s="134" t="str">
        <f t="shared" si="67"/>
        <v/>
      </c>
      <c r="AZ97" s="134" t="str">
        <f t="shared" si="48"/>
        <v/>
      </c>
      <c r="BA97" s="135" t="str">
        <f t="shared" si="49"/>
        <v xml:space="preserve"> </v>
      </c>
      <c r="BB97" s="136" t="str">
        <f t="shared" si="50"/>
        <v xml:space="preserve"> </v>
      </c>
      <c r="BD97" s="160" t="str">
        <f t="shared" si="51"/>
        <v/>
      </c>
      <c r="BE97" s="143" t="str">
        <f t="shared" si="51"/>
        <v/>
      </c>
      <c r="BF97" s="143" t="str">
        <f t="shared" si="51"/>
        <v/>
      </c>
      <c r="BG97" s="161" t="str">
        <f t="shared" si="51"/>
        <v/>
      </c>
      <c r="BH97" s="140"/>
      <c r="BI97" s="140"/>
      <c r="BJ97" s="141"/>
      <c r="BK97" s="142" t="str">
        <f t="shared" si="52"/>
        <v/>
      </c>
      <c r="BL97" s="143"/>
      <c r="BM97" s="162" t="str">
        <f t="shared" si="53"/>
        <v/>
      </c>
      <c r="BN97" s="140"/>
      <c r="BO97" s="145" t="str">
        <f t="shared" si="71"/>
        <v/>
      </c>
      <c r="BP97" s="140"/>
      <c r="BQ97" s="140"/>
      <c r="BR97" s="163" t="str">
        <f t="shared" si="54"/>
        <v/>
      </c>
      <c r="BS97" s="163" t="str">
        <f t="shared" si="55"/>
        <v/>
      </c>
      <c r="BT97" s="147" t="str">
        <f t="shared" si="56"/>
        <v/>
      </c>
      <c r="BU97" s="151"/>
      <c r="BV97" s="148" t="str">
        <f t="shared" si="68"/>
        <v/>
      </c>
      <c r="BW97" s="149" t="str">
        <f t="shared" si="57"/>
        <v/>
      </c>
      <c r="BX97" s="150"/>
      <c r="BY97" s="151" t="str">
        <f t="shared" si="58"/>
        <v/>
      </c>
      <c r="BZ97" s="152"/>
      <c r="CA97" s="145" t="str">
        <f t="shared" si="70"/>
        <v/>
      </c>
      <c r="CB97" s="150"/>
      <c r="CC97" s="151" t="str">
        <f t="shared" si="59"/>
        <v/>
      </c>
      <c r="CD97" s="152"/>
      <c r="CE97" s="145" t="str">
        <f t="shared" si="39"/>
        <v/>
      </c>
      <c r="CF97" s="153" t="str">
        <f t="shared" si="60"/>
        <v/>
      </c>
      <c r="CG97" s="153" t="str">
        <f t="shared" si="61"/>
        <v/>
      </c>
      <c r="CH97" s="154" t="str">
        <f t="shared" si="62"/>
        <v/>
      </c>
      <c r="CI97" s="153" t="str">
        <f t="shared" si="63"/>
        <v/>
      </c>
      <c r="CJ97" s="153" t="str">
        <f t="shared" si="64"/>
        <v/>
      </c>
      <c r="CK97" s="153" t="str">
        <f t="shared" si="65"/>
        <v/>
      </c>
      <c r="CL97" s="155"/>
      <c r="CM97" s="124"/>
      <c r="CN97" s="253">
        <f t="shared" si="69"/>
        <v>0</v>
      </c>
    </row>
    <row r="98" spans="1:92" ht="30" customHeight="1" thickBot="1" x14ac:dyDescent="0.35">
      <c r="A98" s="120" t="str">
        <f t="shared" si="66"/>
        <v/>
      </c>
      <c r="B98" s="121"/>
      <c r="C98" s="121"/>
      <c r="D98" s="121"/>
      <c r="E98" s="122" t="str">
        <f>IF('[1]UPR BILANS N'!N99="","",'[1]UPR BILANS N'!N99)</f>
        <v/>
      </c>
      <c r="F98" s="123"/>
      <c r="G98" s="124"/>
      <c r="H98" s="121"/>
      <c r="I98" s="125"/>
      <c r="J98" s="164" t="str">
        <f t="shared" si="40"/>
        <v/>
      </c>
      <c r="K98" s="164" t="str">
        <f t="shared" si="41"/>
        <v/>
      </c>
      <c r="L98" s="125"/>
      <c r="M98" s="125"/>
      <c r="N98" s="122" t="str">
        <f t="shared" si="42"/>
        <v/>
      </c>
      <c r="O98" s="122" t="str">
        <f t="shared" si="43"/>
        <v/>
      </c>
      <c r="P98" s="127" t="str">
        <f t="shared" si="44"/>
        <v/>
      </c>
      <c r="Q98" s="128"/>
      <c r="R98" s="125"/>
      <c r="S98" s="125"/>
      <c r="T98" s="125"/>
      <c r="U98" s="125"/>
      <c r="V98" s="122" t="str">
        <f t="shared" si="45"/>
        <v/>
      </c>
      <c r="W98" s="125"/>
      <c r="X98" s="125"/>
      <c r="Y98" s="125"/>
      <c r="Z98" s="125"/>
      <c r="AA98" s="125"/>
      <c r="AB98" s="125"/>
      <c r="AC98" s="125"/>
      <c r="AD98" s="125"/>
      <c r="AE98" s="125"/>
      <c r="AF98" s="125"/>
      <c r="AG98" s="122" t="str">
        <f t="shared" si="46"/>
        <v/>
      </c>
      <c r="AH98" s="165" t="e">
        <f>[2]PLAN_2!O99-[2]PLAN_2!W99-Q98-R98-S98-T98-U98+AU98-([1]NN!L101*0.15)</f>
        <v>#VALUE!</v>
      </c>
      <c r="AI98" s="165">
        <f>[2]PLAN_2!P99-[2]PLAN_2!X99</f>
        <v>0</v>
      </c>
      <c r="AJ98" s="165">
        <f>[2]PLAN_2!Q99-[2]PLAN_2!Y99</f>
        <v>0</v>
      </c>
      <c r="AK98" s="166">
        <f>IF([2]PLAN_1!L99="konieczne",3500,IF([2]PLAN_1!L99="potrzebne",2500,IF([2]PLAN_1!L99="wskazane",1500,0)))</f>
        <v>0</v>
      </c>
      <c r="AO98" s="167"/>
      <c r="AP98" s="167"/>
      <c r="AQ98" s="167"/>
      <c r="AR98" s="167"/>
      <c r="AS98" s="167"/>
      <c r="AT98" s="167"/>
      <c r="AU98" s="125"/>
      <c r="AV98" s="164" t="str">
        <f t="shared" si="38"/>
        <v/>
      </c>
      <c r="AW98" s="127" t="str">
        <f t="shared" si="47"/>
        <v/>
      </c>
      <c r="AX98" s="133" t="str">
        <f>IF(A98="","",IF(D98="","",INDEX([1]POBRANIE_!$B$6:$F$89,MATCH(D98,[1]POBRANIE_!$A$6:$A$89,0),5)))</f>
        <v/>
      </c>
      <c r="AY98" s="134" t="str">
        <f t="shared" si="67"/>
        <v/>
      </c>
      <c r="AZ98" s="134" t="str">
        <f t="shared" si="48"/>
        <v/>
      </c>
      <c r="BA98" s="135" t="str">
        <f t="shared" si="49"/>
        <v xml:space="preserve"> </v>
      </c>
      <c r="BB98" s="136" t="str">
        <f t="shared" si="50"/>
        <v xml:space="preserve"> </v>
      </c>
      <c r="BD98" s="160" t="str">
        <f t="shared" si="51"/>
        <v/>
      </c>
      <c r="BE98" s="143" t="str">
        <f t="shared" si="51"/>
        <v/>
      </c>
      <c r="BF98" s="143" t="str">
        <f t="shared" si="51"/>
        <v/>
      </c>
      <c r="BG98" s="161" t="str">
        <f t="shared" si="51"/>
        <v/>
      </c>
      <c r="BH98" s="140"/>
      <c r="BI98" s="140"/>
      <c r="BJ98" s="141"/>
      <c r="BK98" s="142" t="str">
        <f t="shared" si="52"/>
        <v/>
      </c>
      <c r="BL98" s="143"/>
      <c r="BM98" s="162" t="str">
        <f t="shared" si="53"/>
        <v/>
      </c>
      <c r="BN98" s="140"/>
      <c r="BO98" s="145" t="str">
        <f t="shared" si="71"/>
        <v/>
      </c>
      <c r="BP98" s="140"/>
      <c r="BQ98" s="140"/>
      <c r="BR98" s="163" t="str">
        <f t="shared" si="54"/>
        <v/>
      </c>
      <c r="BS98" s="163" t="str">
        <f t="shared" si="55"/>
        <v/>
      </c>
      <c r="BT98" s="147" t="str">
        <f t="shared" si="56"/>
        <v/>
      </c>
      <c r="BU98" s="151"/>
      <c r="BV98" s="148" t="str">
        <f t="shared" si="68"/>
        <v/>
      </c>
      <c r="BW98" s="149" t="str">
        <f t="shared" si="57"/>
        <v/>
      </c>
      <c r="BX98" s="150"/>
      <c r="BY98" s="151" t="str">
        <f t="shared" si="58"/>
        <v/>
      </c>
      <c r="BZ98" s="152"/>
      <c r="CA98" s="145" t="str">
        <f t="shared" si="70"/>
        <v/>
      </c>
      <c r="CB98" s="150"/>
      <c r="CC98" s="151" t="str">
        <f t="shared" si="59"/>
        <v/>
      </c>
      <c r="CD98" s="152"/>
      <c r="CE98" s="145" t="str">
        <f t="shared" si="39"/>
        <v/>
      </c>
      <c r="CF98" s="153" t="str">
        <f t="shared" si="60"/>
        <v/>
      </c>
      <c r="CG98" s="153" t="str">
        <f t="shared" si="61"/>
        <v/>
      </c>
      <c r="CH98" s="154" t="str">
        <f t="shared" si="62"/>
        <v/>
      </c>
      <c r="CI98" s="153" t="str">
        <f t="shared" si="63"/>
        <v/>
      </c>
      <c r="CJ98" s="153" t="str">
        <f t="shared" si="64"/>
        <v/>
      </c>
      <c r="CK98" s="153" t="str">
        <f t="shared" si="65"/>
        <v/>
      </c>
      <c r="CL98" s="155"/>
      <c r="CM98" s="124"/>
      <c r="CN98" s="253">
        <f t="shared" si="69"/>
        <v>0</v>
      </c>
    </row>
    <row r="99" spans="1:92" ht="30" customHeight="1" thickBot="1" x14ac:dyDescent="0.35">
      <c r="A99" s="120" t="str">
        <f t="shared" si="66"/>
        <v/>
      </c>
      <c r="B99" s="121"/>
      <c r="C99" s="121"/>
      <c r="D99" s="121"/>
      <c r="E99" s="122" t="str">
        <f>IF('[1]UPR BILANS N'!N100="","",'[1]UPR BILANS N'!N100)</f>
        <v/>
      </c>
      <c r="F99" s="123"/>
      <c r="G99" s="124"/>
      <c r="H99" s="121"/>
      <c r="I99" s="125"/>
      <c r="J99" s="164" t="str">
        <f t="shared" si="40"/>
        <v/>
      </c>
      <c r="K99" s="164" t="str">
        <f t="shared" si="41"/>
        <v/>
      </c>
      <c r="L99" s="125"/>
      <c r="M99" s="125"/>
      <c r="N99" s="122" t="str">
        <f t="shared" si="42"/>
        <v/>
      </c>
      <c r="O99" s="122" t="str">
        <f t="shared" si="43"/>
        <v/>
      </c>
      <c r="P99" s="127" t="str">
        <f t="shared" si="44"/>
        <v/>
      </c>
      <c r="Q99" s="128"/>
      <c r="R99" s="125"/>
      <c r="S99" s="125"/>
      <c r="T99" s="125"/>
      <c r="U99" s="125"/>
      <c r="V99" s="122" t="str">
        <f t="shared" si="45"/>
        <v/>
      </c>
      <c r="W99" s="125"/>
      <c r="X99" s="125"/>
      <c r="Y99" s="125"/>
      <c r="Z99" s="125"/>
      <c r="AA99" s="125"/>
      <c r="AB99" s="125"/>
      <c r="AC99" s="125"/>
      <c r="AD99" s="125"/>
      <c r="AE99" s="125"/>
      <c r="AF99" s="125"/>
      <c r="AG99" s="122" t="str">
        <f t="shared" si="46"/>
        <v/>
      </c>
      <c r="AH99" s="165" t="e">
        <f>[2]PLAN_2!O100-[2]PLAN_2!W100-Q99-R99-S99-T99-U99+AU99-([1]NN!L102*0.15)</f>
        <v>#VALUE!</v>
      </c>
      <c r="AI99" s="165">
        <f>[2]PLAN_2!P100-[2]PLAN_2!X100</f>
        <v>0</v>
      </c>
      <c r="AJ99" s="165">
        <f>[2]PLAN_2!Q100-[2]PLAN_2!Y100</f>
        <v>0</v>
      </c>
      <c r="AK99" s="166">
        <f>IF([2]PLAN_1!L100="konieczne",3500,IF([2]PLAN_1!L100="potrzebne",2500,IF([2]PLAN_1!L100="wskazane",1500,0)))</f>
        <v>0</v>
      </c>
      <c r="AO99" s="167"/>
      <c r="AP99" s="167"/>
      <c r="AQ99" s="167"/>
      <c r="AR99" s="167"/>
      <c r="AS99" s="167"/>
      <c r="AT99" s="167"/>
      <c r="AU99" s="125"/>
      <c r="AV99" s="164" t="str">
        <f t="shared" si="38"/>
        <v/>
      </c>
      <c r="AW99" s="127" t="str">
        <f t="shared" si="47"/>
        <v/>
      </c>
      <c r="AX99" s="133" t="str">
        <f>IF(A99="","",IF(D99="","",INDEX([1]POBRANIE_!$B$6:$F$89,MATCH(D99,[1]POBRANIE_!$A$6:$A$89,0),5)))</f>
        <v/>
      </c>
      <c r="AY99" s="134" t="str">
        <f t="shared" si="67"/>
        <v/>
      </c>
      <c r="AZ99" s="134" t="str">
        <f t="shared" si="48"/>
        <v/>
      </c>
      <c r="BA99" s="135" t="str">
        <f t="shared" si="49"/>
        <v xml:space="preserve"> </v>
      </c>
      <c r="BB99" s="136" t="str">
        <f t="shared" si="50"/>
        <v xml:space="preserve"> </v>
      </c>
      <c r="BD99" s="160" t="str">
        <f t="shared" si="51"/>
        <v/>
      </c>
      <c r="BE99" s="143" t="str">
        <f t="shared" si="51"/>
        <v/>
      </c>
      <c r="BF99" s="143" t="str">
        <f t="shared" si="51"/>
        <v/>
      </c>
      <c r="BG99" s="161" t="str">
        <f t="shared" si="51"/>
        <v/>
      </c>
      <c r="BH99" s="140"/>
      <c r="BI99" s="140"/>
      <c r="BJ99" s="141"/>
      <c r="BK99" s="142" t="str">
        <f t="shared" si="52"/>
        <v/>
      </c>
      <c r="BL99" s="143"/>
      <c r="BM99" s="162" t="str">
        <f t="shared" si="53"/>
        <v/>
      </c>
      <c r="BN99" s="140"/>
      <c r="BO99" s="145" t="str">
        <f t="shared" si="71"/>
        <v/>
      </c>
      <c r="BP99" s="140"/>
      <c r="BQ99" s="140"/>
      <c r="BR99" s="163" t="str">
        <f t="shared" si="54"/>
        <v/>
      </c>
      <c r="BS99" s="163" t="str">
        <f t="shared" si="55"/>
        <v/>
      </c>
      <c r="BT99" s="147" t="str">
        <f t="shared" si="56"/>
        <v/>
      </c>
      <c r="BU99" s="151"/>
      <c r="BV99" s="148" t="str">
        <f t="shared" si="68"/>
        <v/>
      </c>
      <c r="BW99" s="149" t="str">
        <f t="shared" si="57"/>
        <v/>
      </c>
      <c r="BX99" s="150"/>
      <c r="BY99" s="151" t="str">
        <f t="shared" si="58"/>
        <v/>
      </c>
      <c r="BZ99" s="152"/>
      <c r="CA99" s="145" t="str">
        <f t="shared" si="70"/>
        <v/>
      </c>
      <c r="CB99" s="150"/>
      <c r="CC99" s="151" t="str">
        <f t="shared" si="59"/>
        <v/>
      </c>
      <c r="CD99" s="152"/>
      <c r="CE99" s="145" t="str">
        <f t="shared" si="39"/>
        <v/>
      </c>
      <c r="CF99" s="153" t="str">
        <f t="shared" si="60"/>
        <v/>
      </c>
      <c r="CG99" s="153" t="str">
        <f t="shared" si="61"/>
        <v/>
      </c>
      <c r="CH99" s="154" t="str">
        <f t="shared" si="62"/>
        <v/>
      </c>
      <c r="CI99" s="153" t="str">
        <f t="shared" si="63"/>
        <v/>
      </c>
      <c r="CJ99" s="153" t="str">
        <f t="shared" si="64"/>
        <v/>
      </c>
      <c r="CK99" s="153" t="str">
        <f t="shared" si="65"/>
        <v/>
      </c>
      <c r="CL99" s="155"/>
      <c r="CM99" s="124"/>
      <c r="CN99" s="253">
        <f t="shared" si="69"/>
        <v>0</v>
      </c>
    </row>
    <row r="100" spans="1:92" ht="30" customHeight="1" thickBot="1" x14ac:dyDescent="0.35">
      <c r="A100" s="120" t="str">
        <f t="shared" si="66"/>
        <v/>
      </c>
      <c r="B100" s="121"/>
      <c r="C100" s="121"/>
      <c r="D100" s="121"/>
      <c r="E100" s="122" t="str">
        <f>IF('[1]UPR BILANS N'!N101="","",'[1]UPR BILANS N'!N101)</f>
        <v/>
      </c>
      <c r="F100" s="123"/>
      <c r="G100" s="124"/>
      <c r="H100" s="121"/>
      <c r="I100" s="125"/>
      <c r="J100" s="164" t="str">
        <f t="shared" si="40"/>
        <v/>
      </c>
      <c r="K100" s="164" t="str">
        <f t="shared" si="41"/>
        <v/>
      </c>
      <c r="L100" s="125"/>
      <c r="M100" s="125"/>
      <c r="N100" s="122" t="str">
        <f t="shared" si="42"/>
        <v/>
      </c>
      <c r="O100" s="122" t="str">
        <f t="shared" si="43"/>
        <v/>
      </c>
      <c r="P100" s="127" t="str">
        <f t="shared" si="44"/>
        <v/>
      </c>
      <c r="Q100" s="128"/>
      <c r="R100" s="125"/>
      <c r="S100" s="125"/>
      <c r="T100" s="125"/>
      <c r="U100" s="125"/>
      <c r="V100" s="122" t="str">
        <f t="shared" si="45"/>
        <v/>
      </c>
      <c r="W100" s="125"/>
      <c r="X100" s="125"/>
      <c r="Y100" s="125"/>
      <c r="Z100" s="125"/>
      <c r="AA100" s="125"/>
      <c r="AB100" s="125"/>
      <c r="AC100" s="125"/>
      <c r="AD100" s="125"/>
      <c r="AE100" s="125"/>
      <c r="AF100" s="125"/>
      <c r="AG100" s="122" t="str">
        <f t="shared" si="46"/>
        <v/>
      </c>
      <c r="AH100" s="165" t="e">
        <f>[2]PLAN_2!O101-[2]PLAN_2!W101-Q100-R100-S100-T100-U100+AU100-([1]NN!L103*0.15)</f>
        <v>#VALUE!</v>
      </c>
      <c r="AI100" s="165">
        <f>[2]PLAN_2!P101-[2]PLAN_2!X101</f>
        <v>0</v>
      </c>
      <c r="AJ100" s="165">
        <f>[2]PLAN_2!Q101-[2]PLAN_2!Y101</f>
        <v>0</v>
      </c>
      <c r="AK100" s="166">
        <f>IF([2]PLAN_1!L101="konieczne",3500,IF([2]PLAN_1!L101="potrzebne",2500,IF([2]PLAN_1!L101="wskazane",1500,0)))</f>
        <v>0</v>
      </c>
      <c r="AO100" s="167"/>
      <c r="AP100" s="167"/>
      <c r="AQ100" s="167"/>
      <c r="AR100" s="167"/>
      <c r="AS100" s="167"/>
      <c r="AT100" s="167"/>
      <c r="AU100" s="125"/>
      <c r="AV100" s="164" t="str">
        <f t="shared" si="38"/>
        <v/>
      </c>
      <c r="AW100" s="127" t="str">
        <f t="shared" si="47"/>
        <v/>
      </c>
      <c r="AX100" s="133" t="str">
        <f>IF(A100="","",IF(D100="","",INDEX([1]POBRANIE_!$B$6:$F$89,MATCH(D100,[1]POBRANIE_!$A$6:$A$89,0),5)))</f>
        <v/>
      </c>
      <c r="AY100" s="134" t="str">
        <f t="shared" si="67"/>
        <v/>
      </c>
      <c r="AZ100" s="134" t="str">
        <f t="shared" si="48"/>
        <v/>
      </c>
      <c r="BA100" s="135" t="str">
        <f t="shared" si="49"/>
        <v xml:space="preserve"> </v>
      </c>
      <c r="BB100" s="136" t="str">
        <f t="shared" si="50"/>
        <v xml:space="preserve"> </v>
      </c>
      <c r="BD100" s="160" t="str">
        <f t="shared" si="51"/>
        <v/>
      </c>
      <c r="BE100" s="143" t="str">
        <f t="shared" si="51"/>
        <v/>
      </c>
      <c r="BF100" s="143" t="str">
        <f t="shared" si="51"/>
        <v/>
      </c>
      <c r="BG100" s="161" t="str">
        <f t="shared" si="51"/>
        <v/>
      </c>
      <c r="BH100" s="140"/>
      <c r="BI100" s="140"/>
      <c r="BJ100" s="141"/>
      <c r="BK100" s="142" t="str">
        <f t="shared" si="52"/>
        <v/>
      </c>
      <c r="BL100" s="143"/>
      <c r="BM100" s="162" t="str">
        <f t="shared" si="53"/>
        <v/>
      </c>
      <c r="BN100" s="140"/>
      <c r="BO100" s="145" t="str">
        <f t="shared" si="71"/>
        <v/>
      </c>
      <c r="BP100" s="140"/>
      <c r="BQ100" s="140"/>
      <c r="BR100" s="163" t="str">
        <f t="shared" si="54"/>
        <v/>
      </c>
      <c r="BS100" s="163" t="str">
        <f t="shared" si="55"/>
        <v/>
      </c>
      <c r="BT100" s="147" t="str">
        <f t="shared" si="56"/>
        <v/>
      </c>
      <c r="BU100" s="151"/>
      <c r="BV100" s="148" t="str">
        <f t="shared" si="68"/>
        <v/>
      </c>
      <c r="BW100" s="149" t="str">
        <f t="shared" si="57"/>
        <v/>
      </c>
      <c r="BX100" s="150"/>
      <c r="BY100" s="151" t="str">
        <f t="shared" si="58"/>
        <v/>
      </c>
      <c r="BZ100" s="152"/>
      <c r="CA100" s="145" t="str">
        <f t="shared" si="70"/>
        <v/>
      </c>
      <c r="CB100" s="150"/>
      <c r="CC100" s="151" t="str">
        <f t="shared" si="59"/>
        <v/>
      </c>
      <c r="CD100" s="152"/>
      <c r="CE100" s="145" t="str">
        <f t="shared" si="39"/>
        <v/>
      </c>
      <c r="CF100" s="153" t="str">
        <f t="shared" si="60"/>
        <v/>
      </c>
      <c r="CG100" s="153" t="str">
        <f t="shared" si="61"/>
        <v/>
      </c>
      <c r="CH100" s="154" t="str">
        <f t="shared" si="62"/>
        <v/>
      </c>
      <c r="CI100" s="153" t="str">
        <f t="shared" si="63"/>
        <v/>
      </c>
      <c r="CJ100" s="153" t="str">
        <f t="shared" si="64"/>
        <v/>
      </c>
      <c r="CK100" s="153" t="str">
        <f t="shared" si="65"/>
        <v/>
      </c>
      <c r="CL100" s="155"/>
      <c r="CM100" s="124"/>
      <c r="CN100" s="253">
        <f t="shared" si="69"/>
        <v>0</v>
      </c>
    </row>
    <row r="101" spans="1:92" ht="30" customHeight="1" thickBot="1" x14ac:dyDescent="0.35">
      <c r="A101" s="120" t="str">
        <f t="shared" si="66"/>
        <v/>
      </c>
      <c r="B101" s="121"/>
      <c r="C101" s="121"/>
      <c r="D101" s="121"/>
      <c r="E101" s="122" t="str">
        <f>IF('[1]UPR BILANS N'!N102="","",'[1]UPR BILANS N'!N102)</f>
        <v/>
      </c>
      <c r="F101" s="123"/>
      <c r="G101" s="124"/>
      <c r="H101" s="121"/>
      <c r="I101" s="125"/>
      <c r="J101" s="164" t="str">
        <f t="shared" si="40"/>
        <v/>
      </c>
      <c r="K101" s="164" t="str">
        <f t="shared" si="41"/>
        <v/>
      </c>
      <c r="L101" s="125"/>
      <c r="M101" s="125"/>
      <c r="N101" s="122" t="str">
        <f t="shared" si="42"/>
        <v/>
      </c>
      <c r="O101" s="122" t="str">
        <f t="shared" si="43"/>
        <v/>
      </c>
      <c r="P101" s="127" t="str">
        <f t="shared" si="44"/>
        <v/>
      </c>
      <c r="Q101" s="128"/>
      <c r="R101" s="125"/>
      <c r="S101" s="125"/>
      <c r="T101" s="125"/>
      <c r="U101" s="125"/>
      <c r="V101" s="122" t="str">
        <f t="shared" si="45"/>
        <v/>
      </c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2" t="str">
        <f t="shared" si="46"/>
        <v/>
      </c>
      <c r="AH101" s="165" t="e">
        <f>[2]PLAN_2!O102-[2]PLAN_2!W102-Q101-R101-S101-T101-U101+AU101-([1]NN!L104*0.15)</f>
        <v>#VALUE!</v>
      </c>
      <c r="AI101" s="165">
        <f>[2]PLAN_2!P102-[2]PLAN_2!X102</f>
        <v>0</v>
      </c>
      <c r="AJ101" s="165">
        <f>[2]PLAN_2!Q102-[2]PLAN_2!Y102</f>
        <v>0</v>
      </c>
      <c r="AK101" s="166">
        <f>IF([2]PLAN_1!L102="konieczne",3500,IF([2]PLAN_1!L102="potrzebne",2500,IF([2]PLAN_1!L102="wskazane",1500,0)))</f>
        <v>0</v>
      </c>
      <c r="AO101" s="167"/>
      <c r="AP101" s="167"/>
      <c r="AQ101" s="167"/>
      <c r="AR101" s="167"/>
      <c r="AS101" s="167"/>
      <c r="AT101" s="167"/>
      <c r="AU101" s="125"/>
      <c r="AV101" s="164" t="str">
        <f t="shared" si="38"/>
        <v/>
      </c>
      <c r="AW101" s="127" t="str">
        <f t="shared" si="47"/>
        <v/>
      </c>
      <c r="AX101" s="133" t="str">
        <f>IF(A101="","",IF(D101="","",INDEX([1]POBRANIE_!$B$6:$F$89,MATCH(D101,[1]POBRANIE_!$A$6:$A$89,0),5)))</f>
        <v/>
      </c>
      <c r="AY101" s="134" t="str">
        <f t="shared" si="67"/>
        <v/>
      </c>
      <c r="AZ101" s="134" t="str">
        <f t="shared" si="48"/>
        <v/>
      </c>
      <c r="BA101" s="135" t="str">
        <f t="shared" si="49"/>
        <v xml:space="preserve"> </v>
      </c>
      <c r="BB101" s="136" t="str">
        <f t="shared" si="50"/>
        <v xml:space="preserve"> </v>
      </c>
      <c r="BD101" s="160" t="str">
        <f t="shared" si="51"/>
        <v/>
      </c>
      <c r="BE101" s="143" t="str">
        <f t="shared" si="51"/>
        <v/>
      </c>
      <c r="BF101" s="143" t="str">
        <f t="shared" si="51"/>
        <v/>
      </c>
      <c r="BG101" s="161" t="str">
        <f t="shared" si="51"/>
        <v/>
      </c>
      <c r="BH101" s="140"/>
      <c r="BI101" s="140"/>
      <c r="BJ101" s="141"/>
      <c r="BK101" s="142" t="str">
        <f t="shared" si="52"/>
        <v/>
      </c>
      <c r="BL101" s="143"/>
      <c r="BM101" s="162" t="str">
        <f t="shared" si="53"/>
        <v/>
      </c>
      <c r="BN101" s="140"/>
      <c r="BO101" s="145" t="str">
        <f t="shared" si="71"/>
        <v/>
      </c>
      <c r="BP101" s="140"/>
      <c r="BQ101" s="140"/>
      <c r="BR101" s="163" t="str">
        <f t="shared" si="54"/>
        <v/>
      </c>
      <c r="BS101" s="163" t="str">
        <f t="shared" si="55"/>
        <v/>
      </c>
      <c r="BT101" s="147" t="str">
        <f t="shared" si="56"/>
        <v/>
      </c>
      <c r="BU101" s="151"/>
      <c r="BV101" s="148" t="str">
        <f t="shared" si="68"/>
        <v/>
      </c>
      <c r="BW101" s="149" t="str">
        <f t="shared" si="57"/>
        <v/>
      </c>
      <c r="BX101" s="150"/>
      <c r="BY101" s="151" t="str">
        <f t="shared" si="58"/>
        <v/>
      </c>
      <c r="BZ101" s="152"/>
      <c r="CA101" s="145" t="str">
        <f t="shared" si="70"/>
        <v/>
      </c>
      <c r="CB101" s="150"/>
      <c r="CC101" s="151" t="str">
        <f t="shared" si="59"/>
        <v/>
      </c>
      <c r="CD101" s="152"/>
      <c r="CE101" s="145" t="str">
        <f t="shared" si="39"/>
        <v/>
      </c>
      <c r="CF101" s="153" t="str">
        <f t="shared" si="60"/>
        <v/>
      </c>
      <c r="CG101" s="153" t="str">
        <f t="shared" si="61"/>
        <v/>
      </c>
      <c r="CH101" s="154" t="str">
        <f t="shared" si="62"/>
        <v/>
      </c>
      <c r="CI101" s="153" t="str">
        <f t="shared" si="63"/>
        <v/>
      </c>
      <c r="CJ101" s="153" t="str">
        <f t="shared" si="64"/>
        <v/>
      </c>
      <c r="CK101" s="153" t="str">
        <f t="shared" si="65"/>
        <v/>
      </c>
      <c r="CL101" s="155"/>
      <c r="CM101" s="124"/>
      <c r="CN101" s="253">
        <f t="shared" si="69"/>
        <v>0</v>
      </c>
    </row>
    <row r="102" spans="1:92" ht="30" customHeight="1" thickBot="1" x14ac:dyDescent="0.35">
      <c r="A102" s="120" t="str">
        <f t="shared" si="66"/>
        <v/>
      </c>
      <c r="B102" s="121"/>
      <c r="C102" s="121"/>
      <c r="D102" s="121"/>
      <c r="E102" s="122" t="str">
        <f>IF('[1]UPR BILANS N'!N103="","",'[1]UPR BILANS N'!N103)</f>
        <v/>
      </c>
      <c r="F102" s="123"/>
      <c r="G102" s="124"/>
      <c r="H102" s="121"/>
      <c r="I102" s="125"/>
      <c r="J102" s="164" t="str">
        <f t="shared" si="40"/>
        <v/>
      </c>
      <c r="K102" s="164" t="str">
        <f t="shared" si="41"/>
        <v/>
      </c>
      <c r="L102" s="125"/>
      <c r="M102" s="125"/>
      <c r="N102" s="122" t="str">
        <f t="shared" si="42"/>
        <v/>
      </c>
      <c r="O102" s="122" t="str">
        <f t="shared" si="43"/>
        <v/>
      </c>
      <c r="P102" s="127" t="str">
        <f t="shared" si="44"/>
        <v/>
      </c>
      <c r="Q102" s="128"/>
      <c r="R102" s="125"/>
      <c r="S102" s="125"/>
      <c r="T102" s="125"/>
      <c r="U102" s="125"/>
      <c r="V102" s="122" t="str">
        <f t="shared" si="45"/>
        <v/>
      </c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2" t="str">
        <f t="shared" si="46"/>
        <v/>
      </c>
      <c r="AH102" s="165" t="e">
        <f>[2]PLAN_2!O103-[2]PLAN_2!W103-Q102-R102-S102-T102-U102+AU102-([1]NN!L105*0.15)</f>
        <v>#VALUE!</v>
      </c>
      <c r="AI102" s="165">
        <f>[2]PLAN_2!P103-[2]PLAN_2!X103</f>
        <v>0</v>
      </c>
      <c r="AJ102" s="165">
        <f>[2]PLAN_2!Q103-[2]PLAN_2!Y103</f>
        <v>0</v>
      </c>
      <c r="AK102" s="166">
        <f>IF([2]PLAN_1!L103="konieczne",3500,IF([2]PLAN_1!L103="potrzebne",2500,IF([2]PLAN_1!L103="wskazane",1500,0)))</f>
        <v>0</v>
      </c>
      <c r="AO102" s="167"/>
      <c r="AP102" s="167"/>
      <c r="AQ102" s="167"/>
      <c r="AR102" s="167"/>
      <c r="AS102" s="167"/>
      <c r="AT102" s="167"/>
      <c r="AU102" s="125"/>
      <c r="AV102" s="164" t="str">
        <f t="shared" si="38"/>
        <v/>
      </c>
      <c r="AW102" s="127" t="str">
        <f t="shared" si="47"/>
        <v/>
      </c>
      <c r="AX102" s="133" t="str">
        <f>IF(A102="","",IF(D102="","",INDEX([1]POBRANIE_!$B$6:$F$89,MATCH(D102,[1]POBRANIE_!$A$6:$A$89,0),5)))</f>
        <v/>
      </c>
      <c r="AY102" s="134" t="str">
        <f t="shared" si="67"/>
        <v/>
      </c>
      <c r="AZ102" s="134" t="str">
        <f t="shared" si="48"/>
        <v/>
      </c>
      <c r="BA102" s="135" t="str">
        <f t="shared" si="49"/>
        <v xml:space="preserve"> </v>
      </c>
      <c r="BB102" s="136" t="str">
        <f t="shared" si="50"/>
        <v xml:space="preserve"> </v>
      </c>
      <c r="BD102" s="160" t="str">
        <f t="shared" si="51"/>
        <v/>
      </c>
      <c r="BE102" s="143" t="str">
        <f t="shared" si="51"/>
        <v/>
      </c>
      <c r="BF102" s="143" t="str">
        <f t="shared" si="51"/>
        <v/>
      </c>
      <c r="BG102" s="161" t="str">
        <f t="shared" si="51"/>
        <v/>
      </c>
      <c r="BH102" s="140"/>
      <c r="BI102" s="140"/>
      <c r="BJ102" s="141"/>
      <c r="BK102" s="142" t="str">
        <f t="shared" si="52"/>
        <v/>
      </c>
      <c r="BL102" s="143"/>
      <c r="BM102" s="162" t="str">
        <f t="shared" si="53"/>
        <v/>
      </c>
      <c r="BN102" s="140"/>
      <c r="BO102" s="145" t="str">
        <f t="shared" si="71"/>
        <v/>
      </c>
      <c r="BP102" s="140"/>
      <c r="BQ102" s="140"/>
      <c r="BR102" s="163" t="str">
        <f t="shared" si="54"/>
        <v/>
      </c>
      <c r="BS102" s="163" t="str">
        <f t="shared" si="55"/>
        <v/>
      </c>
      <c r="BT102" s="147" t="str">
        <f t="shared" si="56"/>
        <v/>
      </c>
      <c r="BU102" s="151"/>
      <c r="BV102" s="148" t="str">
        <f t="shared" si="68"/>
        <v/>
      </c>
      <c r="BW102" s="149" t="str">
        <f t="shared" si="57"/>
        <v/>
      </c>
      <c r="BX102" s="150"/>
      <c r="BY102" s="151" t="str">
        <f t="shared" si="58"/>
        <v/>
      </c>
      <c r="BZ102" s="152"/>
      <c r="CA102" s="145" t="str">
        <f t="shared" si="70"/>
        <v/>
      </c>
      <c r="CB102" s="150"/>
      <c r="CC102" s="151" t="str">
        <f t="shared" si="59"/>
        <v/>
      </c>
      <c r="CD102" s="152"/>
      <c r="CE102" s="145" t="str">
        <f t="shared" si="39"/>
        <v/>
      </c>
      <c r="CF102" s="153" t="str">
        <f t="shared" si="60"/>
        <v/>
      </c>
      <c r="CG102" s="153" t="str">
        <f t="shared" si="61"/>
        <v/>
      </c>
      <c r="CH102" s="154" t="str">
        <f t="shared" si="62"/>
        <v/>
      </c>
      <c r="CI102" s="153" t="str">
        <f t="shared" si="63"/>
        <v/>
      </c>
      <c r="CJ102" s="153" t="str">
        <f t="shared" si="64"/>
        <v/>
      </c>
      <c r="CK102" s="153" t="str">
        <f t="shared" si="65"/>
        <v/>
      </c>
      <c r="CL102" s="155"/>
      <c r="CM102" s="124"/>
      <c r="CN102" s="253">
        <f t="shared" si="69"/>
        <v>0</v>
      </c>
    </row>
    <row r="103" spans="1:92" ht="30" customHeight="1" thickBot="1" x14ac:dyDescent="0.35">
      <c r="A103" s="120" t="str">
        <f t="shared" si="66"/>
        <v/>
      </c>
      <c r="B103" s="121"/>
      <c r="C103" s="121"/>
      <c r="D103" s="121"/>
      <c r="E103" s="122" t="str">
        <f>IF('[1]UPR BILANS N'!N104="","",'[1]UPR BILANS N'!N104)</f>
        <v/>
      </c>
      <c r="F103" s="123"/>
      <c r="G103" s="124"/>
      <c r="H103" s="121"/>
      <c r="I103" s="125"/>
      <c r="J103" s="164" t="str">
        <f t="shared" si="40"/>
        <v/>
      </c>
      <c r="K103" s="164" t="str">
        <f t="shared" si="41"/>
        <v/>
      </c>
      <c r="L103" s="125"/>
      <c r="M103" s="125"/>
      <c r="N103" s="122" t="str">
        <f t="shared" si="42"/>
        <v/>
      </c>
      <c r="O103" s="122" t="str">
        <f t="shared" si="43"/>
        <v/>
      </c>
      <c r="P103" s="127" t="str">
        <f t="shared" si="44"/>
        <v/>
      </c>
      <c r="Q103" s="128"/>
      <c r="R103" s="125"/>
      <c r="S103" s="125"/>
      <c r="T103" s="125"/>
      <c r="U103" s="125"/>
      <c r="V103" s="122" t="str">
        <f t="shared" si="45"/>
        <v/>
      </c>
      <c r="W103" s="125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2" t="str">
        <f t="shared" si="46"/>
        <v/>
      </c>
      <c r="AH103" s="165" t="e">
        <f>[2]PLAN_2!O104-[2]PLAN_2!W104-Q103-R103-S103-T103-U103+AU103-([1]NN!L106*0.15)</f>
        <v>#VALUE!</v>
      </c>
      <c r="AI103" s="165">
        <f>[2]PLAN_2!P104-[2]PLAN_2!X104</f>
        <v>0</v>
      </c>
      <c r="AJ103" s="165">
        <f>[2]PLAN_2!Q104-[2]PLAN_2!Y104</f>
        <v>0</v>
      </c>
      <c r="AK103" s="166">
        <f>IF([2]PLAN_1!L104="konieczne",3500,IF([2]PLAN_1!L104="potrzebne",2500,IF([2]PLAN_1!L104="wskazane",1500,0)))</f>
        <v>0</v>
      </c>
      <c r="AO103" s="167"/>
      <c r="AP103" s="167"/>
      <c r="AQ103" s="167"/>
      <c r="AR103" s="167"/>
      <c r="AS103" s="167"/>
      <c r="AT103" s="167"/>
      <c r="AU103" s="125"/>
      <c r="AV103" s="164" t="str">
        <f t="shared" si="38"/>
        <v/>
      </c>
      <c r="AW103" s="127" t="str">
        <f t="shared" si="47"/>
        <v/>
      </c>
      <c r="AX103" s="133" t="str">
        <f>IF(A103="","",IF(D103="","",INDEX([1]POBRANIE_!$B$6:$F$89,MATCH(D103,[1]POBRANIE_!$A$6:$A$89,0),5)))</f>
        <v/>
      </c>
      <c r="AY103" s="134" t="str">
        <f t="shared" si="67"/>
        <v/>
      </c>
      <c r="AZ103" s="134" t="str">
        <f t="shared" si="48"/>
        <v/>
      </c>
      <c r="BA103" s="135" t="str">
        <f t="shared" si="49"/>
        <v xml:space="preserve"> </v>
      </c>
      <c r="BB103" s="136" t="str">
        <f t="shared" si="50"/>
        <v xml:space="preserve"> </v>
      </c>
      <c r="BD103" s="160" t="str">
        <f t="shared" si="51"/>
        <v/>
      </c>
      <c r="BE103" s="143" t="str">
        <f t="shared" si="51"/>
        <v/>
      </c>
      <c r="BF103" s="143" t="str">
        <f t="shared" si="51"/>
        <v/>
      </c>
      <c r="BG103" s="161" t="str">
        <f t="shared" si="51"/>
        <v/>
      </c>
      <c r="BH103" s="140"/>
      <c r="BI103" s="140"/>
      <c r="BJ103" s="141"/>
      <c r="BK103" s="142" t="str">
        <f t="shared" si="52"/>
        <v/>
      </c>
      <c r="BL103" s="143"/>
      <c r="BM103" s="162" t="str">
        <f t="shared" si="53"/>
        <v/>
      </c>
      <c r="BN103" s="140"/>
      <c r="BO103" s="145" t="str">
        <f t="shared" si="71"/>
        <v/>
      </c>
      <c r="BP103" s="140"/>
      <c r="BQ103" s="140"/>
      <c r="BR103" s="163" t="str">
        <f t="shared" si="54"/>
        <v/>
      </c>
      <c r="BS103" s="163" t="str">
        <f t="shared" si="55"/>
        <v/>
      </c>
      <c r="BT103" s="147" t="str">
        <f t="shared" si="56"/>
        <v/>
      </c>
      <c r="BU103" s="151"/>
      <c r="BV103" s="148" t="str">
        <f t="shared" si="68"/>
        <v/>
      </c>
      <c r="BW103" s="149" t="str">
        <f t="shared" si="57"/>
        <v/>
      </c>
      <c r="BX103" s="150"/>
      <c r="BY103" s="151" t="str">
        <f t="shared" si="58"/>
        <v/>
      </c>
      <c r="BZ103" s="152"/>
      <c r="CA103" s="145" t="str">
        <f t="shared" si="70"/>
        <v/>
      </c>
      <c r="CB103" s="150"/>
      <c r="CC103" s="151" t="str">
        <f t="shared" si="59"/>
        <v/>
      </c>
      <c r="CD103" s="152"/>
      <c r="CE103" s="145" t="str">
        <f t="shared" si="39"/>
        <v/>
      </c>
      <c r="CF103" s="153" t="str">
        <f t="shared" si="60"/>
        <v/>
      </c>
      <c r="CG103" s="153" t="str">
        <f t="shared" si="61"/>
        <v/>
      </c>
      <c r="CH103" s="154" t="str">
        <f t="shared" si="62"/>
        <v/>
      </c>
      <c r="CI103" s="153" t="str">
        <f t="shared" si="63"/>
        <v/>
      </c>
      <c r="CJ103" s="153" t="str">
        <f t="shared" si="64"/>
        <v/>
      </c>
      <c r="CK103" s="153" t="str">
        <f t="shared" si="65"/>
        <v/>
      </c>
      <c r="CL103" s="155"/>
      <c r="CM103" s="124"/>
      <c r="CN103" s="253">
        <f t="shared" si="69"/>
        <v>0</v>
      </c>
    </row>
    <row r="104" spans="1:92" ht="30" customHeight="1" thickBot="1" x14ac:dyDescent="0.35">
      <c r="A104" s="120" t="str">
        <f t="shared" si="66"/>
        <v/>
      </c>
      <c r="B104" s="121"/>
      <c r="C104" s="121"/>
      <c r="D104" s="121"/>
      <c r="E104" s="122" t="str">
        <f>IF('[1]UPR BILANS N'!N105="","",'[1]UPR BILANS N'!N105)</f>
        <v/>
      </c>
      <c r="F104" s="123"/>
      <c r="G104" s="124"/>
      <c r="H104" s="121"/>
      <c r="I104" s="125"/>
      <c r="J104" s="164" t="str">
        <f t="shared" si="40"/>
        <v/>
      </c>
      <c r="K104" s="164" t="str">
        <f t="shared" si="41"/>
        <v/>
      </c>
      <c r="L104" s="125"/>
      <c r="M104" s="125"/>
      <c r="N104" s="122" t="str">
        <f t="shared" si="42"/>
        <v/>
      </c>
      <c r="O104" s="122" t="str">
        <f t="shared" si="43"/>
        <v/>
      </c>
      <c r="P104" s="127" t="str">
        <f t="shared" si="44"/>
        <v/>
      </c>
      <c r="Q104" s="128"/>
      <c r="R104" s="125"/>
      <c r="S104" s="125"/>
      <c r="T104" s="125"/>
      <c r="U104" s="125"/>
      <c r="V104" s="122" t="str">
        <f t="shared" si="45"/>
        <v/>
      </c>
      <c r="W104" s="125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2" t="str">
        <f t="shared" si="46"/>
        <v/>
      </c>
      <c r="AH104" s="165" t="e">
        <f>[2]PLAN_2!O105-[2]PLAN_2!W105-Q104-R104-S104-T104-U104+AU104-([1]NN!L107*0.15)</f>
        <v>#VALUE!</v>
      </c>
      <c r="AI104" s="165">
        <f>[2]PLAN_2!P105-[2]PLAN_2!X105</f>
        <v>0</v>
      </c>
      <c r="AJ104" s="165">
        <f>[2]PLAN_2!Q105-[2]PLAN_2!Y105</f>
        <v>0</v>
      </c>
      <c r="AK104" s="166">
        <f>IF([2]PLAN_1!L105="konieczne",3500,IF([2]PLAN_1!L105="potrzebne",2500,IF([2]PLAN_1!L105="wskazane",1500,0)))</f>
        <v>0</v>
      </c>
      <c r="AO104" s="167"/>
      <c r="AP104" s="167"/>
      <c r="AQ104" s="167"/>
      <c r="AR104" s="167"/>
      <c r="AS104" s="167"/>
      <c r="AT104" s="167"/>
      <c r="AU104" s="125"/>
      <c r="AV104" s="164" t="str">
        <f t="shared" si="38"/>
        <v/>
      </c>
      <c r="AW104" s="127" t="str">
        <f t="shared" si="47"/>
        <v/>
      </c>
      <c r="AX104" s="133" t="str">
        <f>IF(A104="","",IF(D104="","",INDEX([1]POBRANIE_!$B$6:$F$89,MATCH(D104,[1]POBRANIE_!$A$6:$A$89,0),5)))</f>
        <v/>
      </c>
      <c r="AY104" s="134" t="str">
        <f t="shared" si="67"/>
        <v/>
      </c>
      <c r="AZ104" s="134" t="str">
        <f t="shared" si="48"/>
        <v/>
      </c>
      <c r="BA104" s="135" t="str">
        <f t="shared" si="49"/>
        <v xml:space="preserve"> </v>
      </c>
      <c r="BB104" s="136" t="str">
        <f t="shared" si="50"/>
        <v xml:space="preserve"> </v>
      </c>
      <c r="BD104" s="160" t="str">
        <f t="shared" si="51"/>
        <v/>
      </c>
      <c r="BE104" s="143" t="str">
        <f t="shared" si="51"/>
        <v/>
      </c>
      <c r="BF104" s="143" t="str">
        <f t="shared" si="51"/>
        <v/>
      </c>
      <c r="BG104" s="161" t="str">
        <f t="shared" si="51"/>
        <v/>
      </c>
      <c r="BH104" s="140"/>
      <c r="BI104" s="140"/>
      <c r="BJ104" s="141"/>
      <c r="BK104" s="142" t="str">
        <f t="shared" si="52"/>
        <v/>
      </c>
      <c r="BL104" s="143"/>
      <c r="BM104" s="162" t="str">
        <f t="shared" si="53"/>
        <v/>
      </c>
      <c r="BN104" s="140"/>
      <c r="BO104" s="145" t="str">
        <f t="shared" si="71"/>
        <v/>
      </c>
      <c r="BP104" s="140"/>
      <c r="BQ104" s="140"/>
      <c r="BR104" s="163" t="str">
        <f t="shared" si="54"/>
        <v/>
      </c>
      <c r="BS104" s="163" t="str">
        <f t="shared" si="55"/>
        <v/>
      </c>
      <c r="BT104" s="147" t="str">
        <f t="shared" si="56"/>
        <v/>
      </c>
      <c r="BU104" s="151"/>
      <c r="BV104" s="148" t="str">
        <f t="shared" si="68"/>
        <v/>
      </c>
      <c r="BW104" s="149" t="str">
        <f t="shared" si="57"/>
        <v/>
      </c>
      <c r="BX104" s="150"/>
      <c r="BY104" s="151" t="str">
        <f t="shared" si="58"/>
        <v/>
      </c>
      <c r="BZ104" s="152"/>
      <c r="CA104" s="145" t="str">
        <f t="shared" si="70"/>
        <v/>
      </c>
      <c r="CB104" s="150"/>
      <c r="CC104" s="151" t="str">
        <f t="shared" si="59"/>
        <v/>
      </c>
      <c r="CD104" s="152"/>
      <c r="CE104" s="145" t="str">
        <f t="shared" si="39"/>
        <v/>
      </c>
      <c r="CF104" s="153" t="str">
        <f t="shared" si="60"/>
        <v/>
      </c>
      <c r="CG104" s="153" t="str">
        <f t="shared" si="61"/>
        <v/>
      </c>
      <c r="CH104" s="154" t="str">
        <f t="shared" si="62"/>
        <v/>
      </c>
      <c r="CI104" s="153" t="str">
        <f t="shared" si="63"/>
        <v/>
      </c>
      <c r="CJ104" s="153" t="str">
        <f t="shared" si="64"/>
        <v/>
      </c>
      <c r="CK104" s="153" t="str">
        <f t="shared" si="65"/>
        <v/>
      </c>
      <c r="CL104" s="155"/>
      <c r="CM104" s="124"/>
      <c r="CN104" s="253">
        <f t="shared" si="69"/>
        <v>0</v>
      </c>
    </row>
    <row r="105" spans="1:92" ht="30" customHeight="1" thickBot="1" x14ac:dyDescent="0.35">
      <c r="A105" s="120" t="str">
        <f t="shared" si="66"/>
        <v/>
      </c>
      <c r="B105" s="121"/>
      <c r="C105" s="121"/>
      <c r="D105" s="121"/>
      <c r="E105" s="122" t="str">
        <f>IF('[1]UPR BILANS N'!N106="","",'[1]UPR BILANS N'!N106)</f>
        <v/>
      </c>
      <c r="F105" s="123"/>
      <c r="G105" s="124"/>
      <c r="H105" s="121"/>
      <c r="I105" s="125"/>
      <c r="J105" s="164" t="str">
        <f t="shared" si="40"/>
        <v/>
      </c>
      <c r="K105" s="164" t="str">
        <f t="shared" si="41"/>
        <v/>
      </c>
      <c r="L105" s="125"/>
      <c r="M105" s="125"/>
      <c r="N105" s="122" t="str">
        <f t="shared" si="42"/>
        <v/>
      </c>
      <c r="O105" s="122" t="str">
        <f t="shared" si="43"/>
        <v/>
      </c>
      <c r="P105" s="127" t="str">
        <f t="shared" si="44"/>
        <v/>
      </c>
      <c r="Q105" s="128"/>
      <c r="R105" s="125"/>
      <c r="S105" s="125"/>
      <c r="T105" s="125"/>
      <c r="U105" s="125"/>
      <c r="V105" s="122" t="str">
        <f t="shared" si="45"/>
        <v/>
      </c>
      <c r="W105" s="125"/>
      <c r="X105" s="125"/>
      <c r="Y105" s="125"/>
      <c r="Z105" s="125"/>
      <c r="AA105" s="125"/>
      <c r="AB105" s="125"/>
      <c r="AC105" s="125"/>
      <c r="AD105" s="125"/>
      <c r="AE105" s="125"/>
      <c r="AF105" s="125"/>
      <c r="AG105" s="122" t="str">
        <f t="shared" si="46"/>
        <v/>
      </c>
      <c r="AH105" s="165" t="e">
        <f>[2]PLAN_2!O106-[2]PLAN_2!W106-Q105-R105-S105-T105-U105+AU105-([1]NN!L108*0.15)</f>
        <v>#VALUE!</v>
      </c>
      <c r="AI105" s="165">
        <f>[2]PLAN_2!P106-[2]PLAN_2!X106</f>
        <v>0</v>
      </c>
      <c r="AJ105" s="165">
        <f>[2]PLAN_2!Q106-[2]PLAN_2!Y106</f>
        <v>0</v>
      </c>
      <c r="AK105" s="166">
        <f>IF([2]PLAN_1!L106="konieczne",3500,IF([2]PLAN_1!L106="potrzebne",2500,IF([2]PLAN_1!L106="wskazane",1500,0)))</f>
        <v>0</v>
      </c>
      <c r="AO105" s="167"/>
      <c r="AP105" s="167"/>
      <c r="AQ105" s="167"/>
      <c r="AR105" s="167"/>
      <c r="AS105" s="167"/>
      <c r="AT105" s="167"/>
      <c r="AU105" s="125"/>
      <c r="AV105" s="164" t="str">
        <f t="shared" si="38"/>
        <v/>
      </c>
      <c r="AW105" s="127" t="str">
        <f t="shared" si="47"/>
        <v/>
      </c>
      <c r="AX105" s="133" t="str">
        <f>IF(A105="","",IF(D105="","",INDEX([1]POBRANIE_!$B$6:$F$89,MATCH(D105,[1]POBRANIE_!$A$6:$A$89,0),5)))</f>
        <v/>
      </c>
      <c r="AY105" s="134" t="str">
        <f t="shared" si="67"/>
        <v/>
      </c>
      <c r="AZ105" s="134" t="str">
        <f t="shared" si="48"/>
        <v/>
      </c>
      <c r="BA105" s="135" t="str">
        <f t="shared" si="49"/>
        <v xml:space="preserve"> </v>
      </c>
      <c r="BB105" s="136" t="str">
        <f t="shared" si="50"/>
        <v xml:space="preserve"> </v>
      </c>
      <c r="BD105" s="160" t="str">
        <f t="shared" si="51"/>
        <v/>
      </c>
      <c r="BE105" s="143" t="str">
        <f t="shared" si="51"/>
        <v/>
      </c>
      <c r="BF105" s="143" t="str">
        <f t="shared" si="51"/>
        <v/>
      </c>
      <c r="BG105" s="161" t="str">
        <f t="shared" si="51"/>
        <v/>
      </c>
      <c r="BH105" s="140"/>
      <c r="BI105" s="140"/>
      <c r="BJ105" s="141"/>
      <c r="BK105" s="142" t="str">
        <f t="shared" si="52"/>
        <v/>
      </c>
      <c r="BL105" s="143"/>
      <c r="BM105" s="162" t="str">
        <f t="shared" si="53"/>
        <v/>
      </c>
      <c r="BN105" s="140"/>
      <c r="BO105" s="145" t="str">
        <f t="shared" si="71"/>
        <v/>
      </c>
      <c r="BP105" s="140"/>
      <c r="BQ105" s="140"/>
      <c r="BR105" s="163" t="str">
        <f t="shared" si="54"/>
        <v/>
      </c>
      <c r="BS105" s="163" t="str">
        <f t="shared" si="55"/>
        <v/>
      </c>
      <c r="BT105" s="147" t="str">
        <f t="shared" si="56"/>
        <v/>
      </c>
      <c r="BU105" s="151"/>
      <c r="BV105" s="148" t="str">
        <f t="shared" si="68"/>
        <v/>
      </c>
      <c r="BW105" s="149" t="str">
        <f t="shared" si="57"/>
        <v/>
      </c>
      <c r="BX105" s="150"/>
      <c r="BY105" s="151" t="str">
        <f t="shared" si="58"/>
        <v/>
      </c>
      <c r="BZ105" s="152"/>
      <c r="CA105" s="145" t="str">
        <f t="shared" si="70"/>
        <v/>
      </c>
      <c r="CB105" s="150"/>
      <c r="CC105" s="151" t="str">
        <f t="shared" si="59"/>
        <v/>
      </c>
      <c r="CD105" s="152"/>
      <c r="CE105" s="145" t="str">
        <f t="shared" si="39"/>
        <v/>
      </c>
      <c r="CF105" s="153" t="str">
        <f t="shared" si="60"/>
        <v/>
      </c>
      <c r="CG105" s="153" t="str">
        <f t="shared" si="61"/>
        <v/>
      </c>
      <c r="CH105" s="154" t="str">
        <f t="shared" si="62"/>
        <v/>
      </c>
      <c r="CI105" s="153" t="str">
        <f t="shared" si="63"/>
        <v/>
      </c>
      <c r="CJ105" s="153" t="str">
        <f t="shared" si="64"/>
        <v/>
      </c>
      <c r="CK105" s="153" t="str">
        <f t="shared" si="65"/>
        <v/>
      </c>
      <c r="CL105" s="155"/>
      <c r="CM105" s="124"/>
      <c r="CN105" s="253">
        <f t="shared" si="69"/>
        <v>0</v>
      </c>
    </row>
    <row r="106" spans="1:92" ht="30" customHeight="1" thickBot="1" x14ac:dyDescent="0.35">
      <c r="A106" s="120" t="str">
        <f t="shared" si="66"/>
        <v/>
      </c>
      <c r="B106" s="121"/>
      <c r="C106" s="121"/>
      <c r="D106" s="121"/>
      <c r="E106" s="122" t="str">
        <f>IF('[1]UPR BILANS N'!N107="","",'[1]UPR BILANS N'!N107)</f>
        <v/>
      </c>
      <c r="F106" s="123"/>
      <c r="G106" s="124"/>
      <c r="H106" s="121"/>
      <c r="I106" s="125"/>
      <c r="J106" s="164" t="str">
        <f t="shared" si="40"/>
        <v/>
      </c>
      <c r="K106" s="164" t="str">
        <f t="shared" si="41"/>
        <v/>
      </c>
      <c r="L106" s="125"/>
      <c r="M106" s="125"/>
      <c r="N106" s="122" t="str">
        <f t="shared" si="42"/>
        <v/>
      </c>
      <c r="O106" s="122" t="str">
        <f t="shared" si="43"/>
        <v/>
      </c>
      <c r="P106" s="127" t="str">
        <f t="shared" si="44"/>
        <v/>
      </c>
      <c r="Q106" s="128"/>
      <c r="R106" s="125"/>
      <c r="S106" s="125"/>
      <c r="T106" s="125"/>
      <c r="U106" s="125"/>
      <c r="V106" s="122" t="str">
        <f t="shared" si="45"/>
        <v/>
      </c>
      <c r="W106" s="125"/>
      <c r="X106" s="125"/>
      <c r="Y106" s="125"/>
      <c r="Z106" s="125"/>
      <c r="AA106" s="125"/>
      <c r="AB106" s="125"/>
      <c r="AC106" s="125"/>
      <c r="AD106" s="125"/>
      <c r="AE106" s="125"/>
      <c r="AF106" s="125"/>
      <c r="AG106" s="122" t="str">
        <f t="shared" si="46"/>
        <v/>
      </c>
      <c r="AH106" s="165" t="e">
        <f>[2]PLAN_2!O107-[2]PLAN_2!W107-Q106-R106-S106-T106-U106+AU106-([1]NN!L109*0.15)</f>
        <v>#VALUE!</v>
      </c>
      <c r="AI106" s="165">
        <f>[2]PLAN_2!P107-[2]PLAN_2!X107</f>
        <v>0</v>
      </c>
      <c r="AJ106" s="165">
        <f>[2]PLAN_2!Q107-[2]PLAN_2!Y107</f>
        <v>0</v>
      </c>
      <c r="AK106" s="166">
        <f>IF([2]PLAN_1!L107="konieczne",3500,IF([2]PLAN_1!L107="potrzebne",2500,IF([2]PLAN_1!L107="wskazane",1500,0)))</f>
        <v>0</v>
      </c>
      <c r="AO106" s="167"/>
      <c r="AP106" s="167"/>
      <c r="AQ106" s="167"/>
      <c r="AR106" s="167"/>
      <c r="AS106" s="167"/>
      <c r="AT106" s="167"/>
      <c r="AU106" s="125"/>
      <c r="AV106" s="164" t="str">
        <f t="shared" si="38"/>
        <v/>
      </c>
      <c r="AW106" s="127" t="str">
        <f t="shared" si="47"/>
        <v/>
      </c>
      <c r="AX106" s="133" t="str">
        <f>IF(A106="","",IF(D106="","",INDEX([1]POBRANIE_!$B$6:$F$89,MATCH(D106,[1]POBRANIE_!$A$6:$A$89,0),5)))</f>
        <v/>
      </c>
      <c r="AY106" s="134" t="str">
        <f t="shared" si="67"/>
        <v/>
      </c>
      <c r="AZ106" s="134" t="str">
        <f t="shared" si="48"/>
        <v/>
      </c>
      <c r="BA106" s="135" t="str">
        <f t="shared" si="49"/>
        <v xml:space="preserve"> </v>
      </c>
      <c r="BB106" s="136" t="str">
        <f t="shared" si="50"/>
        <v xml:space="preserve"> </v>
      </c>
      <c r="BD106" s="160" t="str">
        <f t="shared" si="51"/>
        <v/>
      </c>
      <c r="BE106" s="143" t="str">
        <f t="shared" si="51"/>
        <v/>
      </c>
      <c r="BF106" s="143" t="str">
        <f t="shared" si="51"/>
        <v/>
      </c>
      <c r="BG106" s="161" t="str">
        <f t="shared" si="51"/>
        <v/>
      </c>
      <c r="BH106" s="140"/>
      <c r="BI106" s="140"/>
      <c r="BJ106" s="141"/>
      <c r="BK106" s="142" t="str">
        <f t="shared" si="52"/>
        <v/>
      </c>
      <c r="BL106" s="143"/>
      <c r="BM106" s="162" t="str">
        <f t="shared" si="53"/>
        <v/>
      </c>
      <c r="BN106" s="140"/>
      <c r="BO106" s="145" t="str">
        <f t="shared" si="71"/>
        <v/>
      </c>
      <c r="BP106" s="140"/>
      <c r="BQ106" s="140"/>
      <c r="BR106" s="163" t="str">
        <f t="shared" si="54"/>
        <v/>
      </c>
      <c r="BS106" s="163" t="str">
        <f t="shared" si="55"/>
        <v/>
      </c>
      <c r="BT106" s="147" t="str">
        <f t="shared" si="56"/>
        <v/>
      </c>
      <c r="BU106" s="151"/>
      <c r="BV106" s="148" t="str">
        <f t="shared" si="68"/>
        <v/>
      </c>
      <c r="BW106" s="149" t="str">
        <f t="shared" si="57"/>
        <v/>
      </c>
      <c r="BX106" s="150"/>
      <c r="BY106" s="151" t="str">
        <f t="shared" si="58"/>
        <v/>
      </c>
      <c r="BZ106" s="152"/>
      <c r="CA106" s="145" t="str">
        <f t="shared" si="70"/>
        <v/>
      </c>
      <c r="CB106" s="150"/>
      <c r="CC106" s="151" t="str">
        <f t="shared" si="59"/>
        <v/>
      </c>
      <c r="CD106" s="152"/>
      <c r="CE106" s="145" t="str">
        <f t="shared" si="39"/>
        <v/>
      </c>
      <c r="CF106" s="153" t="str">
        <f t="shared" si="60"/>
        <v/>
      </c>
      <c r="CG106" s="153" t="str">
        <f t="shared" si="61"/>
        <v/>
      </c>
      <c r="CH106" s="154" t="str">
        <f t="shared" si="62"/>
        <v/>
      </c>
      <c r="CI106" s="153" t="str">
        <f t="shared" si="63"/>
        <v/>
      </c>
      <c r="CJ106" s="153" t="str">
        <f t="shared" si="64"/>
        <v/>
      </c>
      <c r="CK106" s="153" t="str">
        <f t="shared" si="65"/>
        <v/>
      </c>
      <c r="CL106" s="155"/>
      <c r="CM106" s="124"/>
      <c r="CN106" s="253">
        <f t="shared" si="69"/>
        <v>0</v>
      </c>
    </row>
    <row r="107" spans="1:92" ht="30" customHeight="1" thickBot="1" x14ac:dyDescent="0.35">
      <c r="A107" s="120" t="str">
        <f t="shared" si="66"/>
        <v/>
      </c>
      <c r="B107" s="121"/>
      <c r="C107" s="121"/>
      <c r="D107" s="121"/>
      <c r="E107" s="122" t="str">
        <f>IF('[1]UPR BILANS N'!N108="","",'[1]UPR BILANS N'!N108)</f>
        <v/>
      </c>
      <c r="F107" s="123"/>
      <c r="G107" s="124"/>
      <c r="H107" s="121"/>
      <c r="I107" s="125"/>
      <c r="J107" s="164" t="str">
        <f t="shared" si="40"/>
        <v/>
      </c>
      <c r="K107" s="164" t="str">
        <f t="shared" si="41"/>
        <v/>
      </c>
      <c r="L107" s="125"/>
      <c r="M107" s="125"/>
      <c r="N107" s="122" t="str">
        <f t="shared" si="42"/>
        <v/>
      </c>
      <c r="O107" s="122" t="str">
        <f t="shared" si="43"/>
        <v/>
      </c>
      <c r="P107" s="127" t="str">
        <f t="shared" si="44"/>
        <v/>
      </c>
      <c r="Q107" s="128"/>
      <c r="R107" s="125"/>
      <c r="S107" s="125"/>
      <c r="T107" s="125"/>
      <c r="U107" s="125"/>
      <c r="V107" s="122" t="str">
        <f t="shared" si="45"/>
        <v/>
      </c>
      <c r="W107" s="125"/>
      <c r="X107" s="125"/>
      <c r="Y107" s="125"/>
      <c r="Z107" s="125"/>
      <c r="AA107" s="125"/>
      <c r="AB107" s="125"/>
      <c r="AC107" s="125"/>
      <c r="AD107" s="125"/>
      <c r="AE107" s="125"/>
      <c r="AF107" s="125"/>
      <c r="AG107" s="122" t="str">
        <f t="shared" si="46"/>
        <v/>
      </c>
      <c r="AH107" s="165" t="e">
        <f>[2]PLAN_2!O108-[2]PLAN_2!W108-Q107-R107-S107-T107-U107+AU107-([1]NN!L110*0.15)</f>
        <v>#VALUE!</v>
      </c>
      <c r="AI107" s="165">
        <f>[2]PLAN_2!P108-[2]PLAN_2!X108</f>
        <v>0</v>
      </c>
      <c r="AJ107" s="165">
        <f>[2]PLAN_2!Q108-[2]PLAN_2!Y108</f>
        <v>0</v>
      </c>
      <c r="AK107" s="166">
        <f>IF([2]PLAN_1!L108="konieczne",3500,IF([2]PLAN_1!L108="potrzebne",2500,IF([2]PLAN_1!L108="wskazane",1500,0)))</f>
        <v>0</v>
      </c>
      <c r="AO107" s="167"/>
      <c r="AP107" s="167"/>
      <c r="AQ107" s="167"/>
      <c r="AR107" s="167"/>
      <c r="AS107" s="167"/>
      <c r="AT107" s="167"/>
      <c r="AU107" s="125"/>
      <c r="AV107" s="164" t="str">
        <f t="shared" si="38"/>
        <v/>
      </c>
      <c r="AW107" s="127" t="str">
        <f t="shared" si="47"/>
        <v/>
      </c>
      <c r="AX107" s="133" t="str">
        <f>IF(A107="","",IF(D107="","",INDEX([1]POBRANIE_!$B$6:$F$89,MATCH(D107,[1]POBRANIE_!$A$6:$A$89,0),5)))</f>
        <v/>
      </c>
      <c r="AY107" s="134" t="str">
        <f t="shared" si="67"/>
        <v/>
      </c>
      <c r="AZ107" s="134" t="str">
        <f t="shared" si="48"/>
        <v/>
      </c>
      <c r="BA107" s="135" t="str">
        <f t="shared" si="49"/>
        <v xml:space="preserve"> </v>
      </c>
      <c r="BB107" s="136" t="str">
        <f t="shared" si="50"/>
        <v xml:space="preserve"> </v>
      </c>
      <c r="BD107" s="160" t="str">
        <f t="shared" si="51"/>
        <v/>
      </c>
      <c r="BE107" s="143" t="str">
        <f t="shared" si="51"/>
        <v/>
      </c>
      <c r="BF107" s="143" t="str">
        <f t="shared" si="51"/>
        <v/>
      </c>
      <c r="BG107" s="161" t="str">
        <f t="shared" si="51"/>
        <v/>
      </c>
      <c r="BH107" s="140"/>
      <c r="BI107" s="140"/>
      <c r="BJ107" s="141"/>
      <c r="BK107" s="142" t="str">
        <f t="shared" si="52"/>
        <v/>
      </c>
      <c r="BL107" s="143"/>
      <c r="BM107" s="162" t="str">
        <f t="shared" si="53"/>
        <v/>
      </c>
      <c r="BN107" s="140"/>
      <c r="BO107" s="145" t="str">
        <f t="shared" si="71"/>
        <v/>
      </c>
      <c r="BP107" s="140"/>
      <c r="BQ107" s="140"/>
      <c r="BR107" s="163" t="str">
        <f t="shared" si="54"/>
        <v/>
      </c>
      <c r="BS107" s="163" t="str">
        <f t="shared" si="55"/>
        <v/>
      </c>
      <c r="BT107" s="147" t="str">
        <f t="shared" si="56"/>
        <v/>
      </c>
      <c r="BU107" s="151"/>
      <c r="BV107" s="148" t="str">
        <f t="shared" si="68"/>
        <v/>
      </c>
      <c r="BW107" s="149" t="str">
        <f t="shared" si="57"/>
        <v/>
      </c>
      <c r="BX107" s="150"/>
      <c r="BY107" s="151" t="str">
        <f t="shared" si="58"/>
        <v/>
      </c>
      <c r="BZ107" s="152"/>
      <c r="CA107" s="145" t="str">
        <f t="shared" si="70"/>
        <v/>
      </c>
      <c r="CB107" s="150"/>
      <c r="CC107" s="151" t="str">
        <f t="shared" si="59"/>
        <v/>
      </c>
      <c r="CD107" s="152"/>
      <c r="CE107" s="145" t="str">
        <f t="shared" si="39"/>
        <v/>
      </c>
      <c r="CF107" s="153" t="str">
        <f t="shared" si="60"/>
        <v/>
      </c>
      <c r="CG107" s="153" t="str">
        <f t="shared" si="61"/>
        <v/>
      </c>
      <c r="CH107" s="154" t="str">
        <f t="shared" si="62"/>
        <v/>
      </c>
      <c r="CI107" s="153" t="str">
        <f t="shared" si="63"/>
        <v/>
      </c>
      <c r="CJ107" s="153" t="str">
        <f t="shared" si="64"/>
        <v/>
      </c>
      <c r="CK107" s="153" t="str">
        <f t="shared" si="65"/>
        <v/>
      </c>
      <c r="CL107" s="155"/>
      <c r="CM107" s="124"/>
      <c r="CN107" s="253">
        <f t="shared" si="69"/>
        <v>0</v>
      </c>
    </row>
    <row r="108" spans="1:92" ht="30" customHeight="1" thickBot="1" x14ac:dyDescent="0.35">
      <c r="A108" s="120" t="str">
        <f t="shared" si="66"/>
        <v/>
      </c>
      <c r="B108" s="121"/>
      <c r="C108" s="121"/>
      <c r="D108" s="121"/>
      <c r="E108" s="122" t="str">
        <f>IF('[1]UPR BILANS N'!N109="","",'[1]UPR BILANS N'!N109)</f>
        <v/>
      </c>
      <c r="F108" s="123"/>
      <c r="G108" s="124"/>
      <c r="H108" s="121"/>
      <c r="I108" s="125"/>
      <c r="J108" s="164" t="str">
        <f t="shared" si="40"/>
        <v/>
      </c>
      <c r="K108" s="164" t="str">
        <f t="shared" si="41"/>
        <v/>
      </c>
      <c r="L108" s="125"/>
      <c r="M108" s="125"/>
      <c r="N108" s="122" t="str">
        <f t="shared" si="42"/>
        <v/>
      </c>
      <c r="O108" s="122" t="str">
        <f t="shared" si="43"/>
        <v/>
      </c>
      <c r="P108" s="127" t="str">
        <f t="shared" si="44"/>
        <v/>
      </c>
      <c r="Q108" s="128"/>
      <c r="R108" s="125"/>
      <c r="S108" s="125"/>
      <c r="T108" s="125"/>
      <c r="U108" s="125"/>
      <c r="V108" s="122" t="str">
        <f t="shared" si="45"/>
        <v/>
      </c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2" t="str">
        <f t="shared" si="46"/>
        <v/>
      </c>
      <c r="AH108" s="165" t="e">
        <f>[2]PLAN_2!O109-[2]PLAN_2!W109-Q108-R108-S108-T108-U108+AU108-([1]NN!L111*0.15)</f>
        <v>#VALUE!</v>
      </c>
      <c r="AI108" s="165">
        <f>[2]PLAN_2!P109-[2]PLAN_2!X109</f>
        <v>0</v>
      </c>
      <c r="AJ108" s="165">
        <f>[2]PLAN_2!Q109-[2]PLAN_2!Y109</f>
        <v>0</v>
      </c>
      <c r="AK108" s="166">
        <f>IF([2]PLAN_1!L109="konieczne",3500,IF([2]PLAN_1!L109="potrzebne",2500,IF([2]PLAN_1!L109="wskazane",1500,0)))</f>
        <v>0</v>
      </c>
      <c r="AO108" s="167"/>
      <c r="AP108" s="167"/>
      <c r="AQ108" s="167"/>
      <c r="AR108" s="167"/>
      <c r="AS108" s="167"/>
      <c r="AT108" s="167"/>
      <c r="AU108" s="125"/>
      <c r="AV108" s="164" t="str">
        <f t="shared" si="38"/>
        <v/>
      </c>
      <c r="AW108" s="127" t="str">
        <f t="shared" si="47"/>
        <v/>
      </c>
      <c r="AX108" s="133" t="str">
        <f>IF(A108="","",IF(D108="","",INDEX([1]POBRANIE_!$B$6:$F$89,MATCH(D108,[1]POBRANIE_!$A$6:$A$89,0),5)))</f>
        <v/>
      </c>
      <c r="AY108" s="134" t="str">
        <f t="shared" si="67"/>
        <v/>
      </c>
      <c r="AZ108" s="134" t="str">
        <f t="shared" si="48"/>
        <v/>
      </c>
      <c r="BA108" s="135" t="str">
        <f t="shared" si="49"/>
        <v xml:space="preserve"> </v>
      </c>
      <c r="BB108" s="136" t="str">
        <f t="shared" si="50"/>
        <v xml:space="preserve"> </v>
      </c>
      <c r="BD108" s="160" t="str">
        <f t="shared" si="51"/>
        <v/>
      </c>
      <c r="BE108" s="143" t="str">
        <f t="shared" si="51"/>
        <v/>
      </c>
      <c r="BF108" s="143" t="str">
        <f t="shared" si="51"/>
        <v/>
      </c>
      <c r="BG108" s="161" t="str">
        <f t="shared" si="51"/>
        <v/>
      </c>
      <c r="BH108" s="140"/>
      <c r="BI108" s="140"/>
      <c r="BJ108" s="141"/>
      <c r="BK108" s="142" t="str">
        <f t="shared" si="52"/>
        <v/>
      </c>
      <c r="BL108" s="143"/>
      <c r="BM108" s="162" t="str">
        <f t="shared" si="53"/>
        <v/>
      </c>
      <c r="BN108" s="140"/>
      <c r="BO108" s="145" t="str">
        <f t="shared" si="71"/>
        <v/>
      </c>
      <c r="BP108" s="140"/>
      <c r="BQ108" s="140"/>
      <c r="BR108" s="163" t="str">
        <f t="shared" si="54"/>
        <v/>
      </c>
      <c r="BS108" s="163" t="str">
        <f t="shared" si="55"/>
        <v/>
      </c>
      <c r="BT108" s="147" t="str">
        <f t="shared" si="56"/>
        <v/>
      </c>
      <c r="BU108" s="151"/>
      <c r="BV108" s="148" t="str">
        <f t="shared" si="68"/>
        <v/>
      </c>
      <c r="BW108" s="149" t="str">
        <f t="shared" si="57"/>
        <v/>
      </c>
      <c r="BX108" s="150"/>
      <c r="BY108" s="151" t="str">
        <f t="shared" si="58"/>
        <v/>
      </c>
      <c r="BZ108" s="152"/>
      <c r="CA108" s="145" t="str">
        <f t="shared" si="70"/>
        <v/>
      </c>
      <c r="CB108" s="150"/>
      <c r="CC108" s="151" t="str">
        <f t="shared" si="59"/>
        <v/>
      </c>
      <c r="CD108" s="152"/>
      <c r="CE108" s="145" t="str">
        <f t="shared" si="39"/>
        <v/>
      </c>
      <c r="CF108" s="153" t="str">
        <f t="shared" si="60"/>
        <v/>
      </c>
      <c r="CG108" s="153" t="str">
        <f t="shared" si="61"/>
        <v/>
      </c>
      <c r="CH108" s="154" t="str">
        <f t="shared" si="62"/>
        <v/>
      </c>
      <c r="CI108" s="153" t="str">
        <f t="shared" si="63"/>
        <v/>
      </c>
      <c r="CJ108" s="153" t="str">
        <f t="shared" si="64"/>
        <v/>
      </c>
      <c r="CK108" s="153" t="str">
        <f t="shared" si="65"/>
        <v/>
      </c>
      <c r="CL108" s="155"/>
      <c r="CM108" s="124"/>
      <c r="CN108" s="253">
        <f t="shared" si="69"/>
        <v>0</v>
      </c>
    </row>
    <row r="109" spans="1:92" ht="30" customHeight="1" thickBot="1" x14ac:dyDescent="0.35">
      <c r="A109" s="120" t="str">
        <f t="shared" si="66"/>
        <v/>
      </c>
      <c r="B109" s="121"/>
      <c r="C109" s="121"/>
      <c r="D109" s="121"/>
      <c r="E109" s="122" t="str">
        <f>IF('[1]UPR BILANS N'!N110="","",'[1]UPR BILANS N'!N110)</f>
        <v/>
      </c>
      <c r="F109" s="123"/>
      <c r="G109" s="124"/>
      <c r="H109" s="121"/>
      <c r="I109" s="125"/>
      <c r="J109" s="164" t="str">
        <f t="shared" si="40"/>
        <v/>
      </c>
      <c r="K109" s="164" t="str">
        <f t="shared" si="41"/>
        <v/>
      </c>
      <c r="L109" s="125"/>
      <c r="M109" s="125"/>
      <c r="N109" s="122" t="str">
        <f t="shared" si="42"/>
        <v/>
      </c>
      <c r="O109" s="122" t="str">
        <f t="shared" si="43"/>
        <v/>
      </c>
      <c r="P109" s="127" t="str">
        <f t="shared" si="44"/>
        <v/>
      </c>
      <c r="Q109" s="128"/>
      <c r="R109" s="125"/>
      <c r="S109" s="125"/>
      <c r="T109" s="125"/>
      <c r="U109" s="125"/>
      <c r="V109" s="122" t="str">
        <f t="shared" si="45"/>
        <v/>
      </c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  <c r="AG109" s="122" t="str">
        <f t="shared" si="46"/>
        <v/>
      </c>
      <c r="AH109" s="165" t="e">
        <f>[2]PLAN_2!O110-[2]PLAN_2!W110-Q109-R109-S109-T109-U109+AU109-([1]NN!L112*0.15)</f>
        <v>#VALUE!</v>
      </c>
      <c r="AI109" s="165">
        <f>[2]PLAN_2!P110-[2]PLAN_2!X110</f>
        <v>0</v>
      </c>
      <c r="AJ109" s="165">
        <f>[2]PLAN_2!Q110-[2]PLAN_2!Y110</f>
        <v>0</v>
      </c>
      <c r="AK109" s="166">
        <f>IF([2]PLAN_1!L110="konieczne",3500,IF([2]PLAN_1!L110="potrzebne",2500,IF([2]PLAN_1!L110="wskazane",1500,0)))</f>
        <v>0</v>
      </c>
      <c r="AO109" s="167"/>
      <c r="AP109" s="167"/>
      <c r="AQ109" s="167"/>
      <c r="AR109" s="167"/>
      <c r="AS109" s="167"/>
      <c r="AT109" s="167"/>
      <c r="AU109" s="125"/>
      <c r="AV109" s="164" t="str">
        <f t="shared" si="38"/>
        <v/>
      </c>
      <c r="AW109" s="127" t="str">
        <f t="shared" si="47"/>
        <v/>
      </c>
      <c r="AX109" s="133" t="str">
        <f>IF(A109="","",IF(D109="","",INDEX([1]POBRANIE_!$B$6:$F$89,MATCH(D109,[1]POBRANIE_!$A$6:$A$89,0),5)))</f>
        <v/>
      </c>
      <c r="AY109" s="134" t="str">
        <f t="shared" si="67"/>
        <v/>
      </c>
      <c r="AZ109" s="134" t="str">
        <f t="shared" si="48"/>
        <v/>
      </c>
      <c r="BA109" s="135" t="str">
        <f t="shared" si="49"/>
        <v xml:space="preserve"> </v>
      </c>
      <c r="BB109" s="136" t="str">
        <f t="shared" si="50"/>
        <v xml:space="preserve"> </v>
      </c>
      <c r="BD109" s="160" t="str">
        <f t="shared" si="51"/>
        <v/>
      </c>
      <c r="BE109" s="143" t="str">
        <f t="shared" si="51"/>
        <v/>
      </c>
      <c r="BF109" s="143" t="str">
        <f t="shared" si="51"/>
        <v/>
      </c>
      <c r="BG109" s="161" t="str">
        <f t="shared" si="51"/>
        <v/>
      </c>
      <c r="BH109" s="140"/>
      <c r="BI109" s="140"/>
      <c r="BJ109" s="141"/>
      <c r="BK109" s="142" t="str">
        <f t="shared" si="52"/>
        <v/>
      </c>
      <c r="BL109" s="143"/>
      <c r="BM109" s="162" t="str">
        <f t="shared" si="53"/>
        <v/>
      </c>
      <c r="BN109" s="140"/>
      <c r="BO109" s="145" t="str">
        <f t="shared" si="71"/>
        <v/>
      </c>
      <c r="BP109" s="140"/>
      <c r="BQ109" s="140"/>
      <c r="BR109" s="163" t="str">
        <f t="shared" si="54"/>
        <v/>
      </c>
      <c r="BS109" s="163" t="str">
        <f t="shared" si="55"/>
        <v/>
      </c>
      <c r="BT109" s="147" t="str">
        <f t="shared" si="56"/>
        <v/>
      </c>
      <c r="BU109" s="151"/>
      <c r="BV109" s="148" t="str">
        <f t="shared" si="68"/>
        <v/>
      </c>
      <c r="BW109" s="149" t="str">
        <f t="shared" si="57"/>
        <v/>
      </c>
      <c r="BX109" s="150"/>
      <c r="BY109" s="151" t="str">
        <f t="shared" si="58"/>
        <v/>
      </c>
      <c r="BZ109" s="152"/>
      <c r="CA109" s="145" t="str">
        <f t="shared" si="70"/>
        <v/>
      </c>
      <c r="CB109" s="150"/>
      <c r="CC109" s="151" t="str">
        <f t="shared" si="59"/>
        <v/>
      </c>
      <c r="CD109" s="152"/>
      <c r="CE109" s="145" t="str">
        <f t="shared" si="39"/>
        <v/>
      </c>
      <c r="CF109" s="153" t="str">
        <f t="shared" si="60"/>
        <v/>
      </c>
      <c r="CG109" s="153" t="str">
        <f t="shared" si="61"/>
        <v/>
      </c>
      <c r="CH109" s="154" t="str">
        <f t="shared" si="62"/>
        <v/>
      </c>
      <c r="CI109" s="153" t="str">
        <f t="shared" si="63"/>
        <v/>
      </c>
      <c r="CJ109" s="153" t="str">
        <f t="shared" si="64"/>
        <v/>
      </c>
      <c r="CK109" s="153" t="str">
        <f t="shared" si="65"/>
        <v/>
      </c>
      <c r="CL109" s="155"/>
      <c r="CM109" s="124"/>
      <c r="CN109" s="253">
        <f t="shared" si="69"/>
        <v>0</v>
      </c>
    </row>
    <row r="110" spans="1:92" ht="30" customHeight="1" thickBot="1" x14ac:dyDescent="0.35">
      <c r="A110" s="120" t="str">
        <f t="shared" si="66"/>
        <v/>
      </c>
      <c r="B110" s="121"/>
      <c r="C110" s="121"/>
      <c r="D110" s="121"/>
      <c r="E110" s="122" t="str">
        <f>IF('[1]UPR BILANS N'!N111="","",'[1]UPR BILANS N'!N111)</f>
        <v/>
      </c>
      <c r="F110" s="123"/>
      <c r="G110" s="124"/>
      <c r="H110" s="121"/>
      <c r="I110" s="125"/>
      <c r="J110" s="164" t="str">
        <f t="shared" si="40"/>
        <v/>
      </c>
      <c r="K110" s="164" t="str">
        <f t="shared" si="41"/>
        <v/>
      </c>
      <c r="L110" s="125"/>
      <c r="M110" s="125"/>
      <c r="N110" s="122" t="str">
        <f t="shared" si="42"/>
        <v/>
      </c>
      <c r="O110" s="122" t="str">
        <f t="shared" si="43"/>
        <v/>
      </c>
      <c r="P110" s="127" t="str">
        <f t="shared" si="44"/>
        <v/>
      </c>
      <c r="Q110" s="128"/>
      <c r="R110" s="125"/>
      <c r="S110" s="125"/>
      <c r="T110" s="125"/>
      <c r="U110" s="125"/>
      <c r="V110" s="122" t="str">
        <f t="shared" si="45"/>
        <v/>
      </c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  <c r="AG110" s="122" t="str">
        <f t="shared" si="46"/>
        <v/>
      </c>
      <c r="AH110" s="165" t="e">
        <f>[2]PLAN_2!O111-[2]PLAN_2!W111-Q110-R110-S110-T110-U110+AU110-([1]NN!L113*0.15)</f>
        <v>#VALUE!</v>
      </c>
      <c r="AI110" s="165">
        <f>[2]PLAN_2!P111-[2]PLAN_2!X111</f>
        <v>0</v>
      </c>
      <c r="AJ110" s="165">
        <f>[2]PLAN_2!Q111-[2]PLAN_2!Y111</f>
        <v>0</v>
      </c>
      <c r="AK110" s="166">
        <f>IF([2]PLAN_1!L111="konieczne",3500,IF([2]PLAN_1!L111="potrzebne",2500,IF([2]PLAN_1!L111="wskazane",1500,0)))</f>
        <v>0</v>
      </c>
      <c r="AO110" s="167"/>
      <c r="AP110" s="167"/>
      <c r="AQ110" s="167"/>
      <c r="AR110" s="167"/>
      <c r="AS110" s="167"/>
      <c r="AT110" s="167"/>
      <c r="AU110" s="125"/>
      <c r="AV110" s="164" t="str">
        <f t="shared" si="38"/>
        <v/>
      </c>
      <c r="AW110" s="127" t="str">
        <f t="shared" si="47"/>
        <v/>
      </c>
      <c r="AX110" s="133" t="str">
        <f>IF(A110="","",IF(D110="","",INDEX([1]POBRANIE_!$B$6:$F$89,MATCH(D110,[1]POBRANIE_!$A$6:$A$89,0),5)))</f>
        <v/>
      </c>
      <c r="AY110" s="134" t="str">
        <f t="shared" si="67"/>
        <v/>
      </c>
      <c r="AZ110" s="134" t="str">
        <f t="shared" si="48"/>
        <v/>
      </c>
      <c r="BA110" s="135" t="str">
        <f t="shared" si="49"/>
        <v xml:space="preserve"> </v>
      </c>
      <c r="BB110" s="136" t="str">
        <f t="shared" si="50"/>
        <v xml:space="preserve"> </v>
      </c>
      <c r="BD110" s="160" t="str">
        <f t="shared" si="51"/>
        <v/>
      </c>
      <c r="BE110" s="143" t="str">
        <f t="shared" si="51"/>
        <v/>
      </c>
      <c r="BF110" s="143" t="str">
        <f t="shared" si="51"/>
        <v/>
      </c>
      <c r="BG110" s="161" t="str">
        <f t="shared" si="51"/>
        <v/>
      </c>
      <c r="BH110" s="140"/>
      <c r="BI110" s="140"/>
      <c r="BJ110" s="141"/>
      <c r="BK110" s="142" t="str">
        <f t="shared" si="52"/>
        <v/>
      </c>
      <c r="BL110" s="143"/>
      <c r="BM110" s="162" t="str">
        <f t="shared" si="53"/>
        <v/>
      </c>
      <c r="BN110" s="140"/>
      <c r="BO110" s="145" t="str">
        <f t="shared" si="71"/>
        <v/>
      </c>
      <c r="BP110" s="140"/>
      <c r="BQ110" s="140"/>
      <c r="BR110" s="163" t="str">
        <f t="shared" si="54"/>
        <v/>
      </c>
      <c r="BS110" s="163" t="str">
        <f t="shared" si="55"/>
        <v/>
      </c>
      <c r="BT110" s="147" t="str">
        <f t="shared" si="56"/>
        <v/>
      </c>
      <c r="BU110" s="151"/>
      <c r="BV110" s="148" t="str">
        <f t="shared" si="68"/>
        <v/>
      </c>
      <c r="BW110" s="149" t="str">
        <f t="shared" si="57"/>
        <v/>
      </c>
      <c r="BX110" s="150"/>
      <c r="BY110" s="151" t="str">
        <f t="shared" si="58"/>
        <v/>
      </c>
      <c r="BZ110" s="152"/>
      <c r="CA110" s="145" t="str">
        <f t="shared" si="70"/>
        <v/>
      </c>
      <c r="CB110" s="150"/>
      <c r="CC110" s="151" t="str">
        <f t="shared" si="59"/>
        <v/>
      </c>
      <c r="CD110" s="152"/>
      <c r="CE110" s="145" t="str">
        <f t="shared" si="39"/>
        <v/>
      </c>
      <c r="CF110" s="153" t="str">
        <f t="shared" si="60"/>
        <v/>
      </c>
      <c r="CG110" s="153" t="str">
        <f t="shared" si="61"/>
        <v/>
      </c>
      <c r="CH110" s="154" t="str">
        <f t="shared" si="62"/>
        <v/>
      </c>
      <c r="CI110" s="153" t="str">
        <f t="shared" si="63"/>
        <v/>
      </c>
      <c r="CJ110" s="153" t="str">
        <f t="shared" si="64"/>
        <v/>
      </c>
      <c r="CK110" s="153" t="str">
        <f t="shared" si="65"/>
        <v/>
      </c>
      <c r="CL110" s="155"/>
      <c r="CM110" s="124"/>
      <c r="CN110" s="253">
        <f t="shared" si="69"/>
        <v>0</v>
      </c>
    </row>
    <row r="111" spans="1:92" ht="30" customHeight="1" thickBot="1" x14ac:dyDescent="0.35">
      <c r="A111" s="120" t="str">
        <f t="shared" si="66"/>
        <v/>
      </c>
      <c r="B111" s="121"/>
      <c r="C111" s="121"/>
      <c r="D111" s="121"/>
      <c r="E111" s="122" t="str">
        <f>IF('[1]UPR BILANS N'!N112="","",'[1]UPR BILANS N'!N112)</f>
        <v/>
      </c>
      <c r="F111" s="123"/>
      <c r="G111" s="124"/>
      <c r="H111" s="121"/>
      <c r="I111" s="125"/>
      <c r="J111" s="164" t="str">
        <f t="shared" si="40"/>
        <v/>
      </c>
      <c r="K111" s="164" t="str">
        <f t="shared" si="41"/>
        <v/>
      </c>
      <c r="L111" s="125"/>
      <c r="M111" s="125"/>
      <c r="N111" s="122" t="str">
        <f t="shared" si="42"/>
        <v/>
      </c>
      <c r="O111" s="122" t="str">
        <f t="shared" si="43"/>
        <v/>
      </c>
      <c r="P111" s="127" t="str">
        <f t="shared" si="44"/>
        <v/>
      </c>
      <c r="Q111" s="128"/>
      <c r="R111" s="125"/>
      <c r="S111" s="125"/>
      <c r="T111" s="125"/>
      <c r="U111" s="125"/>
      <c r="V111" s="122" t="str">
        <f t="shared" si="45"/>
        <v/>
      </c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  <c r="AG111" s="122" t="str">
        <f t="shared" si="46"/>
        <v/>
      </c>
      <c r="AH111" s="165" t="e">
        <f>[2]PLAN_2!O112-[2]PLAN_2!W112-Q111-R111-S111-T111-U111+AU111-([1]NN!L114*0.15)</f>
        <v>#VALUE!</v>
      </c>
      <c r="AI111" s="165">
        <f>[2]PLAN_2!P112-[2]PLAN_2!X112</f>
        <v>0</v>
      </c>
      <c r="AJ111" s="165">
        <f>[2]PLAN_2!Q112-[2]PLAN_2!Y112</f>
        <v>0</v>
      </c>
      <c r="AK111" s="166">
        <f>IF([2]PLAN_1!L112="konieczne",3500,IF([2]PLAN_1!L112="potrzebne",2500,IF([2]PLAN_1!L112="wskazane",1500,0)))</f>
        <v>0</v>
      </c>
      <c r="AO111" s="167"/>
      <c r="AP111" s="167"/>
      <c r="AQ111" s="167"/>
      <c r="AR111" s="167"/>
      <c r="AS111" s="167"/>
      <c r="AT111" s="167"/>
      <c r="AU111" s="125"/>
      <c r="AV111" s="164" t="str">
        <f t="shared" si="38"/>
        <v/>
      </c>
      <c r="AW111" s="127" t="str">
        <f t="shared" si="47"/>
        <v/>
      </c>
      <c r="AX111" s="133" t="str">
        <f>IF(A111="","",IF(D111="","",INDEX([1]POBRANIE_!$B$6:$F$89,MATCH(D111,[1]POBRANIE_!$A$6:$A$89,0),5)))</f>
        <v/>
      </c>
      <c r="AY111" s="134" t="str">
        <f t="shared" si="67"/>
        <v/>
      </c>
      <c r="AZ111" s="134" t="str">
        <f t="shared" si="48"/>
        <v/>
      </c>
      <c r="BA111" s="135" t="str">
        <f t="shared" si="49"/>
        <v xml:space="preserve"> </v>
      </c>
      <c r="BB111" s="136" t="str">
        <f t="shared" si="50"/>
        <v xml:space="preserve"> </v>
      </c>
      <c r="BD111" s="160" t="str">
        <f t="shared" si="51"/>
        <v/>
      </c>
      <c r="BE111" s="143" t="str">
        <f t="shared" si="51"/>
        <v/>
      </c>
      <c r="BF111" s="143" t="str">
        <f t="shared" si="51"/>
        <v/>
      </c>
      <c r="BG111" s="161" t="str">
        <f t="shared" si="51"/>
        <v/>
      </c>
      <c r="BH111" s="140"/>
      <c r="BI111" s="140"/>
      <c r="BJ111" s="141"/>
      <c r="BK111" s="142" t="str">
        <f t="shared" si="52"/>
        <v/>
      </c>
      <c r="BL111" s="143"/>
      <c r="BM111" s="162" t="str">
        <f t="shared" si="53"/>
        <v/>
      </c>
      <c r="BN111" s="140"/>
      <c r="BO111" s="145" t="str">
        <f t="shared" si="71"/>
        <v/>
      </c>
      <c r="BP111" s="140"/>
      <c r="BQ111" s="140"/>
      <c r="BR111" s="163" t="str">
        <f t="shared" si="54"/>
        <v/>
      </c>
      <c r="BS111" s="163" t="str">
        <f t="shared" si="55"/>
        <v/>
      </c>
      <c r="BT111" s="147" t="str">
        <f t="shared" si="56"/>
        <v/>
      </c>
      <c r="BU111" s="151"/>
      <c r="BV111" s="148" t="str">
        <f t="shared" si="68"/>
        <v/>
      </c>
      <c r="BW111" s="149" t="str">
        <f t="shared" si="57"/>
        <v/>
      </c>
      <c r="BX111" s="150"/>
      <c r="BY111" s="151" t="str">
        <f t="shared" si="58"/>
        <v/>
      </c>
      <c r="BZ111" s="152"/>
      <c r="CA111" s="145" t="str">
        <f t="shared" si="70"/>
        <v/>
      </c>
      <c r="CB111" s="150"/>
      <c r="CC111" s="151" t="str">
        <f t="shared" si="59"/>
        <v/>
      </c>
      <c r="CD111" s="152"/>
      <c r="CE111" s="145" t="str">
        <f t="shared" si="39"/>
        <v/>
      </c>
      <c r="CF111" s="153" t="str">
        <f t="shared" si="60"/>
        <v/>
      </c>
      <c r="CG111" s="153" t="str">
        <f t="shared" si="61"/>
        <v/>
      </c>
      <c r="CH111" s="154" t="str">
        <f t="shared" si="62"/>
        <v/>
      </c>
      <c r="CI111" s="153" t="str">
        <f t="shared" si="63"/>
        <v/>
      </c>
      <c r="CJ111" s="153" t="str">
        <f t="shared" si="64"/>
        <v/>
      </c>
      <c r="CK111" s="153" t="str">
        <f t="shared" si="65"/>
        <v/>
      </c>
      <c r="CL111" s="155"/>
      <c r="CM111" s="124"/>
      <c r="CN111" s="253">
        <f t="shared" si="69"/>
        <v>0</v>
      </c>
    </row>
    <row r="112" spans="1:92" ht="30" customHeight="1" thickBot="1" x14ac:dyDescent="0.35">
      <c r="A112" s="120" t="str">
        <f t="shared" si="66"/>
        <v/>
      </c>
      <c r="B112" s="121"/>
      <c r="C112" s="121"/>
      <c r="D112" s="121"/>
      <c r="E112" s="122" t="str">
        <f>IF('[1]UPR BILANS N'!N113="","",'[1]UPR BILANS N'!N113)</f>
        <v/>
      </c>
      <c r="F112" s="123"/>
      <c r="G112" s="124"/>
      <c r="H112" s="121"/>
      <c r="I112" s="125"/>
      <c r="J112" s="164" t="str">
        <f t="shared" si="40"/>
        <v/>
      </c>
      <c r="K112" s="164" t="str">
        <f t="shared" si="41"/>
        <v/>
      </c>
      <c r="L112" s="125"/>
      <c r="M112" s="125"/>
      <c r="N112" s="122" t="str">
        <f t="shared" si="42"/>
        <v/>
      </c>
      <c r="O112" s="122" t="str">
        <f t="shared" si="43"/>
        <v/>
      </c>
      <c r="P112" s="127" t="str">
        <f t="shared" si="44"/>
        <v/>
      </c>
      <c r="Q112" s="128"/>
      <c r="R112" s="125"/>
      <c r="S112" s="125"/>
      <c r="T112" s="125"/>
      <c r="U112" s="125"/>
      <c r="V112" s="122" t="str">
        <f t="shared" si="45"/>
        <v/>
      </c>
      <c r="W112" s="125"/>
      <c r="X112" s="125"/>
      <c r="Y112" s="125"/>
      <c r="Z112" s="125"/>
      <c r="AA112" s="125"/>
      <c r="AB112" s="125"/>
      <c r="AC112" s="125"/>
      <c r="AD112" s="125"/>
      <c r="AE112" s="125"/>
      <c r="AF112" s="125"/>
      <c r="AG112" s="122" t="str">
        <f t="shared" si="46"/>
        <v/>
      </c>
      <c r="AH112" s="165" t="e">
        <f>[2]PLAN_2!O113-[2]PLAN_2!W113-Q112-R112-S112-T112-U112+AU112-([1]NN!L115*0.15)</f>
        <v>#VALUE!</v>
      </c>
      <c r="AI112" s="165">
        <f>[2]PLAN_2!P113-[2]PLAN_2!X113</f>
        <v>0</v>
      </c>
      <c r="AJ112" s="165">
        <f>[2]PLAN_2!Q113-[2]PLAN_2!Y113</f>
        <v>0</v>
      </c>
      <c r="AK112" s="166">
        <f>IF([2]PLAN_1!L113="konieczne",3500,IF([2]PLAN_1!L113="potrzebne",2500,IF([2]PLAN_1!L113="wskazane",1500,0)))</f>
        <v>0</v>
      </c>
      <c r="AO112" s="167"/>
      <c r="AP112" s="167"/>
      <c r="AQ112" s="167"/>
      <c r="AR112" s="167"/>
      <c r="AS112" s="167"/>
      <c r="AT112" s="167"/>
      <c r="AU112" s="125"/>
      <c r="AV112" s="164" t="str">
        <f t="shared" si="38"/>
        <v/>
      </c>
      <c r="AW112" s="127" t="str">
        <f t="shared" si="47"/>
        <v/>
      </c>
      <c r="AX112" s="133" t="str">
        <f>IF(A112="","",IF(D112="","",INDEX([1]POBRANIE_!$B$6:$F$89,MATCH(D112,[1]POBRANIE_!$A$6:$A$89,0),5)))</f>
        <v/>
      </c>
      <c r="AY112" s="134" t="str">
        <f t="shared" si="67"/>
        <v/>
      </c>
      <c r="AZ112" s="134" t="str">
        <f t="shared" si="48"/>
        <v/>
      </c>
      <c r="BA112" s="135" t="str">
        <f t="shared" si="49"/>
        <v xml:space="preserve"> </v>
      </c>
      <c r="BB112" s="136" t="str">
        <f t="shared" si="50"/>
        <v xml:space="preserve"> </v>
      </c>
      <c r="BD112" s="160" t="str">
        <f t="shared" si="51"/>
        <v/>
      </c>
      <c r="BE112" s="143" t="str">
        <f t="shared" si="51"/>
        <v/>
      </c>
      <c r="BF112" s="143" t="str">
        <f t="shared" si="51"/>
        <v/>
      </c>
      <c r="BG112" s="161" t="str">
        <f t="shared" si="51"/>
        <v/>
      </c>
      <c r="BH112" s="140"/>
      <c r="BI112" s="140"/>
      <c r="BJ112" s="141"/>
      <c r="BK112" s="142" t="str">
        <f t="shared" si="52"/>
        <v/>
      </c>
      <c r="BL112" s="143"/>
      <c r="BM112" s="162" t="str">
        <f t="shared" si="53"/>
        <v/>
      </c>
      <c r="BN112" s="140"/>
      <c r="BO112" s="145" t="str">
        <f t="shared" si="71"/>
        <v/>
      </c>
      <c r="BP112" s="140"/>
      <c r="BQ112" s="140"/>
      <c r="BR112" s="163" t="str">
        <f t="shared" si="54"/>
        <v/>
      </c>
      <c r="BS112" s="163" t="str">
        <f t="shared" si="55"/>
        <v/>
      </c>
      <c r="BT112" s="147" t="str">
        <f t="shared" si="56"/>
        <v/>
      </c>
      <c r="BU112" s="151"/>
      <c r="BV112" s="148" t="str">
        <f t="shared" si="68"/>
        <v/>
      </c>
      <c r="BW112" s="149" t="str">
        <f t="shared" si="57"/>
        <v/>
      </c>
      <c r="BX112" s="150"/>
      <c r="BY112" s="151" t="str">
        <f t="shared" si="58"/>
        <v/>
      </c>
      <c r="BZ112" s="152"/>
      <c r="CA112" s="145" t="str">
        <f t="shared" si="70"/>
        <v/>
      </c>
      <c r="CB112" s="150"/>
      <c r="CC112" s="151" t="str">
        <f t="shared" si="59"/>
        <v/>
      </c>
      <c r="CD112" s="152"/>
      <c r="CE112" s="145" t="str">
        <f t="shared" si="39"/>
        <v/>
      </c>
      <c r="CF112" s="153" t="str">
        <f t="shared" si="60"/>
        <v/>
      </c>
      <c r="CG112" s="153" t="str">
        <f t="shared" si="61"/>
        <v/>
      </c>
      <c r="CH112" s="154" t="str">
        <f t="shared" si="62"/>
        <v/>
      </c>
      <c r="CI112" s="153" t="str">
        <f t="shared" si="63"/>
        <v/>
      </c>
      <c r="CJ112" s="153" t="str">
        <f t="shared" si="64"/>
        <v/>
      </c>
      <c r="CK112" s="153" t="str">
        <f t="shared" si="65"/>
        <v/>
      </c>
      <c r="CL112" s="155"/>
      <c r="CM112" s="124"/>
      <c r="CN112" s="253">
        <f t="shared" si="69"/>
        <v>0</v>
      </c>
    </row>
    <row r="113" spans="1:92" ht="30" customHeight="1" thickBot="1" x14ac:dyDescent="0.35">
      <c r="A113" s="120" t="str">
        <f t="shared" si="66"/>
        <v/>
      </c>
      <c r="B113" s="121"/>
      <c r="C113" s="121"/>
      <c r="D113" s="121"/>
      <c r="E113" s="122" t="str">
        <f>IF('[1]UPR BILANS N'!N114="","",'[1]UPR BILANS N'!N114)</f>
        <v/>
      </c>
      <c r="F113" s="123"/>
      <c r="G113" s="124"/>
      <c r="H113" s="121"/>
      <c r="I113" s="125"/>
      <c r="J113" s="164" t="str">
        <f t="shared" si="40"/>
        <v/>
      </c>
      <c r="K113" s="164" t="str">
        <f t="shared" si="41"/>
        <v/>
      </c>
      <c r="L113" s="125"/>
      <c r="M113" s="125"/>
      <c r="N113" s="122" t="str">
        <f t="shared" si="42"/>
        <v/>
      </c>
      <c r="O113" s="122" t="str">
        <f t="shared" si="43"/>
        <v/>
      </c>
      <c r="P113" s="127" t="str">
        <f t="shared" si="44"/>
        <v/>
      </c>
      <c r="Q113" s="128"/>
      <c r="R113" s="125"/>
      <c r="S113" s="125"/>
      <c r="T113" s="125"/>
      <c r="U113" s="125"/>
      <c r="V113" s="122" t="str">
        <f t="shared" si="45"/>
        <v/>
      </c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  <c r="AG113" s="122" t="str">
        <f t="shared" si="46"/>
        <v/>
      </c>
      <c r="AH113" s="165" t="e">
        <f>[2]PLAN_2!O114-[2]PLAN_2!W114-Q113-R113-S113-T113-U113+AU113-([1]NN!L116*0.15)</f>
        <v>#VALUE!</v>
      </c>
      <c r="AI113" s="165">
        <f>[2]PLAN_2!P114-[2]PLAN_2!X114</f>
        <v>0</v>
      </c>
      <c r="AJ113" s="165">
        <f>[2]PLAN_2!Q114-[2]PLAN_2!Y114</f>
        <v>0</v>
      </c>
      <c r="AK113" s="166">
        <f>IF([2]PLAN_1!L114="konieczne",3500,IF([2]PLAN_1!L114="potrzebne",2500,IF([2]PLAN_1!L114="wskazane",1500,0)))</f>
        <v>0</v>
      </c>
      <c r="AO113" s="167"/>
      <c r="AP113" s="167"/>
      <c r="AQ113" s="167"/>
      <c r="AR113" s="167"/>
      <c r="AS113" s="167"/>
      <c r="AT113" s="167"/>
      <c r="AU113" s="125"/>
      <c r="AV113" s="164" t="str">
        <f t="shared" si="38"/>
        <v/>
      </c>
      <c r="AW113" s="127" t="str">
        <f t="shared" si="47"/>
        <v/>
      </c>
      <c r="AX113" s="133" t="str">
        <f>IF(A113="","",IF(D113="","",INDEX([1]POBRANIE_!$B$6:$F$89,MATCH(D113,[1]POBRANIE_!$A$6:$A$89,0),5)))</f>
        <v/>
      </c>
      <c r="AY113" s="134" t="str">
        <f t="shared" si="67"/>
        <v/>
      </c>
      <c r="AZ113" s="134" t="str">
        <f t="shared" si="48"/>
        <v/>
      </c>
      <c r="BA113" s="135" t="str">
        <f t="shared" si="49"/>
        <v xml:space="preserve"> </v>
      </c>
      <c r="BB113" s="136" t="str">
        <f t="shared" si="50"/>
        <v xml:space="preserve"> </v>
      </c>
      <c r="BD113" s="160" t="str">
        <f t="shared" si="51"/>
        <v/>
      </c>
      <c r="BE113" s="143" t="str">
        <f t="shared" si="51"/>
        <v/>
      </c>
      <c r="BF113" s="143" t="str">
        <f t="shared" si="51"/>
        <v/>
      </c>
      <c r="BG113" s="161" t="str">
        <f t="shared" si="51"/>
        <v/>
      </c>
      <c r="BH113" s="140"/>
      <c r="BI113" s="140"/>
      <c r="BJ113" s="141"/>
      <c r="BK113" s="142" t="str">
        <f t="shared" si="52"/>
        <v/>
      </c>
      <c r="BL113" s="143"/>
      <c r="BM113" s="162" t="str">
        <f t="shared" si="53"/>
        <v/>
      </c>
      <c r="BN113" s="140"/>
      <c r="BO113" s="145" t="str">
        <f t="shared" si="71"/>
        <v/>
      </c>
      <c r="BP113" s="140"/>
      <c r="BQ113" s="140"/>
      <c r="BR113" s="163" t="str">
        <f t="shared" si="54"/>
        <v/>
      </c>
      <c r="BS113" s="163" t="str">
        <f t="shared" si="55"/>
        <v/>
      </c>
      <c r="BT113" s="147" t="str">
        <f t="shared" si="56"/>
        <v/>
      </c>
      <c r="BU113" s="151"/>
      <c r="BV113" s="148" t="str">
        <f t="shared" si="68"/>
        <v/>
      </c>
      <c r="BW113" s="149" t="str">
        <f t="shared" si="57"/>
        <v/>
      </c>
      <c r="BX113" s="150"/>
      <c r="BY113" s="151" t="str">
        <f t="shared" si="58"/>
        <v/>
      </c>
      <c r="BZ113" s="152"/>
      <c r="CA113" s="145" t="str">
        <f t="shared" si="70"/>
        <v/>
      </c>
      <c r="CB113" s="150"/>
      <c r="CC113" s="151" t="str">
        <f t="shared" si="59"/>
        <v/>
      </c>
      <c r="CD113" s="152"/>
      <c r="CE113" s="145" t="str">
        <f t="shared" si="39"/>
        <v/>
      </c>
      <c r="CF113" s="153" t="str">
        <f t="shared" si="60"/>
        <v/>
      </c>
      <c r="CG113" s="153" t="str">
        <f t="shared" si="61"/>
        <v/>
      </c>
      <c r="CH113" s="154" t="str">
        <f t="shared" si="62"/>
        <v/>
      </c>
      <c r="CI113" s="153" t="str">
        <f t="shared" si="63"/>
        <v/>
      </c>
      <c r="CJ113" s="153" t="str">
        <f t="shared" si="64"/>
        <v/>
      </c>
      <c r="CK113" s="153" t="str">
        <f t="shared" si="65"/>
        <v/>
      </c>
      <c r="CL113" s="155"/>
      <c r="CM113" s="124"/>
      <c r="CN113" s="253">
        <f t="shared" si="69"/>
        <v>0</v>
      </c>
    </row>
    <row r="114" spans="1:92" ht="30" customHeight="1" thickBot="1" x14ac:dyDescent="0.35">
      <c r="A114" s="120" t="str">
        <f t="shared" si="66"/>
        <v/>
      </c>
      <c r="B114" s="121"/>
      <c r="C114" s="121"/>
      <c r="D114" s="121"/>
      <c r="E114" s="122" t="str">
        <f>IF('[1]UPR BILANS N'!N115="","",'[1]UPR BILANS N'!N115)</f>
        <v/>
      </c>
      <c r="F114" s="123"/>
      <c r="G114" s="124"/>
      <c r="H114" s="121"/>
      <c r="I114" s="125"/>
      <c r="J114" s="164" t="str">
        <f t="shared" si="40"/>
        <v/>
      </c>
      <c r="K114" s="164" t="str">
        <f t="shared" si="41"/>
        <v/>
      </c>
      <c r="L114" s="125"/>
      <c r="M114" s="125"/>
      <c r="N114" s="122" t="str">
        <f t="shared" si="42"/>
        <v/>
      </c>
      <c r="O114" s="122" t="str">
        <f t="shared" si="43"/>
        <v/>
      </c>
      <c r="P114" s="127" t="str">
        <f t="shared" si="44"/>
        <v/>
      </c>
      <c r="Q114" s="128"/>
      <c r="R114" s="125"/>
      <c r="S114" s="125"/>
      <c r="T114" s="125"/>
      <c r="U114" s="125"/>
      <c r="V114" s="122" t="str">
        <f t="shared" si="45"/>
        <v/>
      </c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  <c r="AG114" s="122" t="str">
        <f t="shared" si="46"/>
        <v/>
      </c>
      <c r="AH114" s="165" t="e">
        <f>[2]PLAN_2!O115-[2]PLAN_2!W115-Q114-R114-S114-T114-U114+AU114-([1]NN!L117*0.15)</f>
        <v>#VALUE!</v>
      </c>
      <c r="AI114" s="165">
        <f>[2]PLAN_2!P115-[2]PLAN_2!X115</f>
        <v>0</v>
      </c>
      <c r="AJ114" s="165">
        <f>[2]PLAN_2!Q115-[2]PLAN_2!Y115</f>
        <v>0</v>
      </c>
      <c r="AK114" s="166">
        <f>IF([2]PLAN_1!L115="konieczne",3500,IF([2]PLAN_1!L115="potrzebne",2500,IF([2]PLAN_1!L115="wskazane",1500,0)))</f>
        <v>0</v>
      </c>
      <c r="AO114" s="167"/>
      <c r="AP114" s="167"/>
      <c r="AQ114" s="167"/>
      <c r="AR114" s="167"/>
      <c r="AS114" s="167"/>
      <c r="AT114" s="167"/>
      <c r="AU114" s="125"/>
      <c r="AV114" s="164" t="str">
        <f t="shared" si="38"/>
        <v/>
      </c>
      <c r="AW114" s="127" t="str">
        <f t="shared" si="47"/>
        <v/>
      </c>
      <c r="AX114" s="133" t="str">
        <f>IF(A114="","",IF(D114="","",INDEX([1]POBRANIE_!$B$6:$F$89,MATCH(D114,[1]POBRANIE_!$A$6:$A$89,0),5)))</f>
        <v/>
      </c>
      <c r="AY114" s="134" t="str">
        <f t="shared" si="67"/>
        <v/>
      </c>
      <c r="AZ114" s="134" t="str">
        <f t="shared" si="48"/>
        <v/>
      </c>
      <c r="BA114" s="135" t="str">
        <f t="shared" si="49"/>
        <v xml:space="preserve"> </v>
      </c>
      <c r="BB114" s="136" t="str">
        <f t="shared" si="50"/>
        <v xml:space="preserve"> </v>
      </c>
      <c r="BD114" s="160" t="str">
        <f t="shared" si="51"/>
        <v/>
      </c>
      <c r="BE114" s="143" t="str">
        <f t="shared" si="51"/>
        <v/>
      </c>
      <c r="BF114" s="143" t="str">
        <f t="shared" si="51"/>
        <v/>
      </c>
      <c r="BG114" s="161" t="str">
        <f t="shared" si="51"/>
        <v/>
      </c>
      <c r="BH114" s="140"/>
      <c r="BI114" s="140"/>
      <c r="BJ114" s="141"/>
      <c r="BK114" s="142" t="str">
        <f t="shared" si="52"/>
        <v/>
      </c>
      <c r="BL114" s="143"/>
      <c r="BM114" s="162" t="str">
        <f t="shared" si="53"/>
        <v/>
      </c>
      <c r="BN114" s="140"/>
      <c r="BO114" s="145" t="str">
        <f t="shared" si="71"/>
        <v/>
      </c>
      <c r="BP114" s="140"/>
      <c r="BQ114" s="140"/>
      <c r="BR114" s="163" t="str">
        <f t="shared" si="54"/>
        <v/>
      </c>
      <c r="BS114" s="163" t="str">
        <f t="shared" si="55"/>
        <v/>
      </c>
      <c r="BT114" s="147" t="str">
        <f t="shared" si="56"/>
        <v/>
      </c>
      <c r="BU114" s="151"/>
      <c r="BV114" s="148" t="str">
        <f t="shared" si="68"/>
        <v/>
      </c>
      <c r="BW114" s="149" t="str">
        <f t="shared" si="57"/>
        <v/>
      </c>
      <c r="BX114" s="150"/>
      <c r="BY114" s="151" t="str">
        <f t="shared" si="58"/>
        <v/>
      </c>
      <c r="BZ114" s="152"/>
      <c r="CA114" s="145" t="str">
        <f t="shared" si="70"/>
        <v/>
      </c>
      <c r="CB114" s="150"/>
      <c r="CC114" s="151" t="str">
        <f t="shared" si="59"/>
        <v/>
      </c>
      <c r="CD114" s="152"/>
      <c r="CE114" s="145" t="str">
        <f t="shared" si="39"/>
        <v/>
      </c>
      <c r="CF114" s="153" t="str">
        <f t="shared" si="60"/>
        <v/>
      </c>
      <c r="CG114" s="153" t="str">
        <f t="shared" si="61"/>
        <v/>
      </c>
      <c r="CH114" s="154" t="str">
        <f t="shared" si="62"/>
        <v/>
      </c>
      <c r="CI114" s="153" t="str">
        <f t="shared" si="63"/>
        <v/>
      </c>
      <c r="CJ114" s="153" t="str">
        <f t="shared" si="64"/>
        <v/>
      </c>
      <c r="CK114" s="153" t="str">
        <f t="shared" si="65"/>
        <v/>
      </c>
      <c r="CL114" s="155"/>
      <c r="CM114" s="124"/>
      <c r="CN114" s="253">
        <f t="shared" si="69"/>
        <v>0</v>
      </c>
    </row>
    <row r="115" spans="1:92" ht="30" customHeight="1" thickBot="1" x14ac:dyDescent="0.35">
      <c r="A115" s="120" t="str">
        <f t="shared" si="66"/>
        <v/>
      </c>
      <c r="B115" s="121"/>
      <c r="C115" s="121"/>
      <c r="D115" s="121"/>
      <c r="E115" s="122" t="str">
        <f>IF('[1]UPR BILANS N'!N116="","",'[1]UPR BILANS N'!N116)</f>
        <v/>
      </c>
      <c r="F115" s="123"/>
      <c r="G115" s="124"/>
      <c r="H115" s="121"/>
      <c r="I115" s="125"/>
      <c r="J115" s="164" t="str">
        <f t="shared" si="40"/>
        <v/>
      </c>
      <c r="K115" s="164" t="str">
        <f t="shared" si="41"/>
        <v/>
      </c>
      <c r="L115" s="125"/>
      <c r="M115" s="125"/>
      <c r="N115" s="122" t="str">
        <f t="shared" si="42"/>
        <v/>
      </c>
      <c r="O115" s="122" t="str">
        <f t="shared" si="43"/>
        <v/>
      </c>
      <c r="P115" s="127" t="str">
        <f t="shared" si="44"/>
        <v/>
      </c>
      <c r="Q115" s="128"/>
      <c r="R115" s="125"/>
      <c r="S115" s="125"/>
      <c r="T115" s="125"/>
      <c r="U115" s="125"/>
      <c r="V115" s="122" t="str">
        <f t="shared" si="45"/>
        <v/>
      </c>
      <c r="W115" s="125"/>
      <c r="X115" s="125"/>
      <c r="Y115" s="125"/>
      <c r="Z115" s="125"/>
      <c r="AA115" s="125"/>
      <c r="AB115" s="125"/>
      <c r="AC115" s="125"/>
      <c r="AD115" s="125"/>
      <c r="AE115" s="125"/>
      <c r="AF115" s="125"/>
      <c r="AG115" s="122" t="str">
        <f t="shared" si="46"/>
        <v/>
      </c>
      <c r="AH115" s="165" t="e">
        <f>[2]PLAN_2!O116-[2]PLAN_2!W116-Q115-R115-S115-T115-U115+AU115-([1]NN!L118*0.15)</f>
        <v>#VALUE!</v>
      </c>
      <c r="AI115" s="165">
        <f>[2]PLAN_2!P116-[2]PLAN_2!X116</f>
        <v>0</v>
      </c>
      <c r="AJ115" s="165">
        <f>[2]PLAN_2!Q116-[2]PLAN_2!Y116</f>
        <v>0</v>
      </c>
      <c r="AK115" s="166">
        <f>IF([2]PLAN_1!L116="konieczne",3500,IF([2]PLAN_1!L116="potrzebne",2500,IF([2]PLAN_1!L116="wskazane",1500,0)))</f>
        <v>0</v>
      </c>
      <c r="AO115" s="167"/>
      <c r="AP115" s="167"/>
      <c r="AQ115" s="167"/>
      <c r="AR115" s="167"/>
      <c r="AS115" s="167"/>
      <c r="AT115" s="167"/>
      <c r="AU115" s="125"/>
      <c r="AV115" s="164" t="str">
        <f t="shared" si="38"/>
        <v/>
      </c>
      <c r="AW115" s="127" t="str">
        <f t="shared" si="47"/>
        <v/>
      </c>
      <c r="AX115" s="133" t="str">
        <f>IF(A115="","",IF(D115="","",INDEX([1]POBRANIE_!$B$6:$F$89,MATCH(D115,[1]POBRANIE_!$A$6:$A$89,0),5)))</f>
        <v/>
      </c>
      <c r="AY115" s="134" t="str">
        <f t="shared" si="67"/>
        <v/>
      </c>
      <c r="AZ115" s="134" t="str">
        <f t="shared" si="48"/>
        <v/>
      </c>
      <c r="BA115" s="135" t="str">
        <f t="shared" si="49"/>
        <v xml:space="preserve"> </v>
      </c>
      <c r="BB115" s="136" t="str">
        <f t="shared" si="50"/>
        <v xml:space="preserve"> </v>
      </c>
      <c r="BD115" s="160" t="str">
        <f t="shared" si="51"/>
        <v/>
      </c>
      <c r="BE115" s="143" t="str">
        <f t="shared" si="51"/>
        <v/>
      </c>
      <c r="BF115" s="143" t="str">
        <f t="shared" si="51"/>
        <v/>
      </c>
      <c r="BG115" s="161" t="str">
        <f t="shared" si="51"/>
        <v/>
      </c>
      <c r="BH115" s="140"/>
      <c r="BI115" s="140"/>
      <c r="BJ115" s="141"/>
      <c r="BK115" s="142" t="str">
        <f t="shared" si="52"/>
        <v/>
      </c>
      <c r="BL115" s="143"/>
      <c r="BM115" s="162" t="str">
        <f t="shared" si="53"/>
        <v/>
      </c>
      <c r="BN115" s="140"/>
      <c r="BO115" s="145" t="str">
        <f t="shared" si="71"/>
        <v/>
      </c>
      <c r="BP115" s="140"/>
      <c r="BQ115" s="140"/>
      <c r="BR115" s="163" t="str">
        <f t="shared" si="54"/>
        <v/>
      </c>
      <c r="BS115" s="163" t="str">
        <f t="shared" si="55"/>
        <v/>
      </c>
      <c r="BT115" s="147" t="str">
        <f t="shared" si="56"/>
        <v/>
      </c>
      <c r="BU115" s="151"/>
      <c r="BV115" s="148" t="str">
        <f t="shared" si="68"/>
        <v/>
      </c>
      <c r="BW115" s="149" t="str">
        <f t="shared" si="57"/>
        <v/>
      </c>
      <c r="BX115" s="150"/>
      <c r="BY115" s="151" t="str">
        <f t="shared" si="58"/>
        <v/>
      </c>
      <c r="BZ115" s="152"/>
      <c r="CA115" s="145" t="str">
        <f t="shared" si="70"/>
        <v/>
      </c>
      <c r="CB115" s="150"/>
      <c r="CC115" s="151" t="str">
        <f t="shared" si="59"/>
        <v/>
      </c>
      <c r="CD115" s="152"/>
      <c r="CE115" s="145" t="str">
        <f t="shared" si="39"/>
        <v/>
      </c>
      <c r="CF115" s="153" t="str">
        <f t="shared" si="60"/>
        <v/>
      </c>
      <c r="CG115" s="153" t="str">
        <f t="shared" si="61"/>
        <v/>
      </c>
      <c r="CH115" s="154" t="str">
        <f t="shared" si="62"/>
        <v/>
      </c>
      <c r="CI115" s="153" t="str">
        <f t="shared" si="63"/>
        <v/>
      </c>
      <c r="CJ115" s="153" t="str">
        <f t="shared" si="64"/>
        <v/>
      </c>
      <c r="CK115" s="153" t="str">
        <f t="shared" si="65"/>
        <v/>
      </c>
      <c r="CL115" s="155"/>
      <c r="CM115" s="124"/>
      <c r="CN115" s="253">
        <f t="shared" si="69"/>
        <v>0</v>
      </c>
    </row>
    <row r="116" spans="1:92" ht="30" customHeight="1" thickBot="1" x14ac:dyDescent="0.35">
      <c r="A116" s="120" t="str">
        <f t="shared" si="66"/>
        <v/>
      </c>
      <c r="B116" s="121"/>
      <c r="C116" s="121"/>
      <c r="D116" s="121"/>
      <c r="E116" s="122" t="str">
        <f>IF('[1]UPR BILANS N'!N117="","",'[1]UPR BILANS N'!N117)</f>
        <v/>
      </c>
      <c r="F116" s="123"/>
      <c r="G116" s="124"/>
      <c r="H116" s="121"/>
      <c r="I116" s="125"/>
      <c r="J116" s="164" t="str">
        <f t="shared" si="40"/>
        <v/>
      </c>
      <c r="K116" s="164" t="str">
        <f t="shared" si="41"/>
        <v/>
      </c>
      <c r="L116" s="125"/>
      <c r="M116" s="125"/>
      <c r="N116" s="122" t="str">
        <f t="shared" si="42"/>
        <v/>
      </c>
      <c r="O116" s="122" t="str">
        <f t="shared" si="43"/>
        <v/>
      </c>
      <c r="P116" s="127" t="str">
        <f t="shared" si="44"/>
        <v/>
      </c>
      <c r="Q116" s="128"/>
      <c r="R116" s="125"/>
      <c r="S116" s="125"/>
      <c r="T116" s="125"/>
      <c r="U116" s="125"/>
      <c r="V116" s="122" t="str">
        <f t="shared" si="45"/>
        <v/>
      </c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2" t="str">
        <f t="shared" si="46"/>
        <v/>
      </c>
      <c r="AH116" s="165" t="e">
        <f>[2]PLAN_2!O117-[2]PLAN_2!W117-Q116-R116-S116-T116-U116+AU116-([1]NN!L119*0.15)</f>
        <v>#VALUE!</v>
      </c>
      <c r="AI116" s="165">
        <f>[2]PLAN_2!P117-[2]PLAN_2!X117</f>
        <v>0</v>
      </c>
      <c r="AJ116" s="165">
        <f>[2]PLAN_2!Q117-[2]PLAN_2!Y117</f>
        <v>0</v>
      </c>
      <c r="AK116" s="166">
        <f>IF([2]PLAN_1!L117="konieczne",3500,IF([2]PLAN_1!L117="potrzebne",2500,IF([2]PLAN_1!L117="wskazane",1500,0)))</f>
        <v>0</v>
      </c>
      <c r="AO116" s="167"/>
      <c r="AP116" s="167"/>
      <c r="AQ116" s="167"/>
      <c r="AR116" s="167"/>
      <c r="AS116" s="167"/>
      <c r="AT116" s="167"/>
      <c r="AU116" s="125"/>
      <c r="AV116" s="164" t="str">
        <f t="shared" si="38"/>
        <v/>
      </c>
      <c r="AW116" s="127" t="str">
        <f t="shared" si="47"/>
        <v/>
      </c>
      <c r="AX116" s="133" t="str">
        <f>IF(A116="","",IF(D116="","",INDEX([1]POBRANIE_!$B$6:$F$89,MATCH(D116,[1]POBRANIE_!$A$6:$A$89,0),5)))</f>
        <v/>
      </c>
      <c r="AY116" s="134" t="str">
        <f t="shared" si="67"/>
        <v/>
      </c>
      <c r="AZ116" s="134" t="str">
        <f t="shared" si="48"/>
        <v/>
      </c>
      <c r="BA116" s="135" t="str">
        <f t="shared" si="49"/>
        <v xml:space="preserve"> </v>
      </c>
      <c r="BB116" s="136" t="str">
        <f t="shared" si="50"/>
        <v xml:space="preserve"> </v>
      </c>
      <c r="BD116" s="160" t="str">
        <f t="shared" si="51"/>
        <v/>
      </c>
      <c r="BE116" s="143" t="str">
        <f t="shared" si="51"/>
        <v/>
      </c>
      <c r="BF116" s="143" t="str">
        <f t="shared" si="51"/>
        <v/>
      </c>
      <c r="BG116" s="161" t="str">
        <f t="shared" si="51"/>
        <v/>
      </c>
      <c r="BH116" s="140"/>
      <c r="BI116" s="140"/>
      <c r="BJ116" s="141"/>
      <c r="BK116" s="142" t="str">
        <f t="shared" si="52"/>
        <v/>
      </c>
      <c r="BL116" s="143"/>
      <c r="BM116" s="162" t="str">
        <f t="shared" si="53"/>
        <v/>
      </c>
      <c r="BN116" s="140"/>
      <c r="BO116" s="145" t="str">
        <f t="shared" si="71"/>
        <v/>
      </c>
      <c r="BP116" s="140"/>
      <c r="BQ116" s="140"/>
      <c r="BR116" s="163" t="str">
        <f t="shared" si="54"/>
        <v/>
      </c>
      <c r="BS116" s="163" t="str">
        <f t="shared" si="55"/>
        <v/>
      </c>
      <c r="BT116" s="147" t="str">
        <f t="shared" si="56"/>
        <v/>
      </c>
      <c r="BU116" s="151"/>
      <c r="BV116" s="148" t="str">
        <f t="shared" si="68"/>
        <v/>
      </c>
      <c r="BW116" s="149" t="str">
        <f t="shared" si="57"/>
        <v/>
      </c>
      <c r="BX116" s="150"/>
      <c r="BY116" s="151" t="str">
        <f t="shared" si="58"/>
        <v/>
      </c>
      <c r="BZ116" s="152"/>
      <c r="CA116" s="145" t="str">
        <f t="shared" si="70"/>
        <v/>
      </c>
      <c r="CB116" s="150"/>
      <c r="CC116" s="151" t="str">
        <f t="shared" si="59"/>
        <v/>
      </c>
      <c r="CD116" s="152"/>
      <c r="CE116" s="145" t="str">
        <f t="shared" si="39"/>
        <v/>
      </c>
      <c r="CF116" s="153" t="str">
        <f t="shared" si="60"/>
        <v/>
      </c>
      <c r="CG116" s="153" t="str">
        <f t="shared" si="61"/>
        <v/>
      </c>
      <c r="CH116" s="154" t="str">
        <f t="shared" si="62"/>
        <v/>
      </c>
      <c r="CI116" s="153" t="str">
        <f t="shared" si="63"/>
        <v/>
      </c>
      <c r="CJ116" s="153" t="str">
        <f t="shared" si="64"/>
        <v/>
      </c>
      <c r="CK116" s="153" t="str">
        <f t="shared" si="65"/>
        <v/>
      </c>
      <c r="CL116" s="155"/>
      <c r="CM116" s="124"/>
      <c r="CN116" s="253">
        <f t="shared" si="69"/>
        <v>0</v>
      </c>
    </row>
    <row r="117" spans="1:92" ht="30" customHeight="1" thickBot="1" x14ac:dyDescent="0.35">
      <c r="A117" s="120" t="str">
        <f t="shared" si="66"/>
        <v/>
      </c>
      <c r="B117" s="121"/>
      <c r="C117" s="121"/>
      <c r="D117" s="121"/>
      <c r="E117" s="122" t="str">
        <f>IF('[1]UPR BILANS N'!N118="","",'[1]UPR BILANS N'!N118)</f>
        <v/>
      </c>
      <c r="F117" s="123"/>
      <c r="G117" s="124"/>
      <c r="H117" s="121"/>
      <c r="I117" s="125"/>
      <c r="J117" s="164" t="str">
        <f t="shared" si="40"/>
        <v/>
      </c>
      <c r="K117" s="164" t="str">
        <f t="shared" si="41"/>
        <v/>
      </c>
      <c r="L117" s="125"/>
      <c r="M117" s="125"/>
      <c r="N117" s="122" t="str">
        <f t="shared" si="42"/>
        <v/>
      </c>
      <c r="O117" s="122" t="str">
        <f t="shared" si="43"/>
        <v/>
      </c>
      <c r="P117" s="127" t="str">
        <f t="shared" si="44"/>
        <v/>
      </c>
      <c r="Q117" s="128"/>
      <c r="R117" s="125"/>
      <c r="S117" s="125"/>
      <c r="T117" s="125"/>
      <c r="U117" s="125"/>
      <c r="V117" s="122" t="str">
        <f t="shared" si="45"/>
        <v/>
      </c>
      <c r="W117" s="125"/>
      <c r="X117" s="125"/>
      <c r="Y117" s="125"/>
      <c r="Z117" s="125"/>
      <c r="AA117" s="125"/>
      <c r="AB117" s="125"/>
      <c r="AC117" s="125"/>
      <c r="AD117" s="125"/>
      <c r="AE117" s="125"/>
      <c r="AF117" s="125"/>
      <c r="AG117" s="122" t="str">
        <f t="shared" si="46"/>
        <v/>
      </c>
      <c r="AH117" s="165" t="e">
        <f>[2]PLAN_2!O118-[2]PLAN_2!W118-Q117-R117-S117-T117-U117+AU117-([1]NN!L120*0.15)</f>
        <v>#VALUE!</v>
      </c>
      <c r="AI117" s="165">
        <f>[2]PLAN_2!P118-[2]PLAN_2!X118</f>
        <v>0</v>
      </c>
      <c r="AJ117" s="165">
        <f>[2]PLAN_2!Q118-[2]PLAN_2!Y118</f>
        <v>0</v>
      </c>
      <c r="AK117" s="166">
        <f>IF([2]PLAN_1!L118="konieczne",3500,IF([2]PLAN_1!L118="potrzebne",2500,IF([2]PLAN_1!L118="wskazane",1500,0)))</f>
        <v>0</v>
      </c>
      <c r="AO117" s="167"/>
      <c r="AP117" s="167"/>
      <c r="AQ117" s="167"/>
      <c r="AR117" s="167"/>
      <c r="AS117" s="167"/>
      <c r="AT117" s="167"/>
      <c r="AU117" s="125"/>
      <c r="AV117" s="164" t="str">
        <f t="shared" si="38"/>
        <v/>
      </c>
      <c r="AW117" s="127" t="str">
        <f t="shared" si="47"/>
        <v/>
      </c>
      <c r="AX117" s="133" t="str">
        <f>IF(A117="","",IF(D117="","",INDEX([1]POBRANIE_!$B$6:$F$89,MATCH(D117,[1]POBRANIE_!$A$6:$A$89,0),5)))</f>
        <v/>
      </c>
      <c r="AY117" s="134" t="str">
        <f t="shared" si="67"/>
        <v/>
      </c>
      <c r="AZ117" s="134" t="str">
        <f t="shared" si="48"/>
        <v/>
      </c>
      <c r="BA117" s="135" t="str">
        <f t="shared" si="49"/>
        <v xml:space="preserve"> </v>
      </c>
      <c r="BB117" s="136" t="str">
        <f t="shared" si="50"/>
        <v xml:space="preserve"> </v>
      </c>
      <c r="BD117" s="160" t="str">
        <f t="shared" si="51"/>
        <v/>
      </c>
      <c r="BE117" s="143" t="str">
        <f t="shared" si="51"/>
        <v/>
      </c>
      <c r="BF117" s="143" t="str">
        <f t="shared" si="51"/>
        <v/>
      </c>
      <c r="BG117" s="161" t="str">
        <f t="shared" si="51"/>
        <v/>
      </c>
      <c r="BH117" s="140"/>
      <c r="BI117" s="140"/>
      <c r="BJ117" s="141"/>
      <c r="BK117" s="142" t="str">
        <f t="shared" si="52"/>
        <v/>
      </c>
      <c r="BL117" s="143"/>
      <c r="BM117" s="162" t="str">
        <f t="shared" si="53"/>
        <v/>
      </c>
      <c r="BN117" s="140"/>
      <c r="BO117" s="145" t="str">
        <f t="shared" si="71"/>
        <v/>
      </c>
      <c r="BP117" s="140"/>
      <c r="BQ117" s="140"/>
      <c r="BR117" s="163" t="str">
        <f t="shared" si="54"/>
        <v/>
      </c>
      <c r="BS117" s="163" t="str">
        <f t="shared" si="55"/>
        <v/>
      </c>
      <c r="BT117" s="147" t="str">
        <f t="shared" si="56"/>
        <v/>
      </c>
      <c r="BU117" s="151"/>
      <c r="BV117" s="148" t="str">
        <f t="shared" si="68"/>
        <v/>
      </c>
      <c r="BW117" s="149" t="str">
        <f t="shared" si="57"/>
        <v/>
      </c>
      <c r="BX117" s="150"/>
      <c r="BY117" s="151" t="str">
        <f t="shared" si="58"/>
        <v/>
      </c>
      <c r="BZ117" s="152"/>
      <c r="CA117" s="145" t="str">
        <f t="shared" si="70"/>
        <v/>
      </c>
      <c r="CB117" s="150"/>
      <c r="CC117" s="151" t="str">
        <f t="shared" si="59"/>
        <v/>
      </c>
      <c r="CD117" s="152"/>
      <c r="CE117" s="145" t="str">
        <f t="shared" si="39"/>
        <v/>
      </c>
      <c r="CF117" s="153" t="str">
        <f t="shared" si="60"/>
        <v/>
      </c>
      <c r="CG117" s="153" t="str">
        <f t="shared" si="61"/>
        <v/>
      </c>
      <c r="CH117" s="154" t="str">
        <f t="shared" si="62"/>
        <v/>
      </c>
      <c r="CI117" s="153" t="str">
        <f t="shared" si="63"/>
        <v/>
      </c>
      <c r="CJ117" s="153" t="str">
        <f t="shared" si="64"/>
        <v/>
      </c>
      <c r="CK117" s="153" t="str">
        <f t="shared" si="65"/>
        <v/>
      </c>
      <c r="CL117" s="155"/>
      <c r="CM117" s="124"/>
      <c r="CN117" s="253">
        <f t="shared" si="69"/>
        <v>0</v>
      </c>
    </row>
    <row r="118" spans="1:92" ht="30" customHeight="1" thickBot="1" x14ac:dyDescent="0.35">
      <c r="A118" s="120" t="str">
        <f t="shared" si="66"/>
        <v/>
      </c>
      <c r="B118" s="121"/>
      <c r="C118" s="121"/>
      <c r="D118" s="121"/>
      <c r="E118" s="122" t="str">
        <f>IF('[1]UPR BILANS N'!N119="","",'[1]UPR BILANS N'!N119)</f>
        <v/>
      </c>
      <c r="F118" s="123"/>
      <c r="G118" s="124"/>
      <c r="H118" s="121"/>
      <c r="I118" s="125"/>
      <c r="J118" s="164" t="str">
        <f t="shared" si="40"/>
        <v/>
      </c>
      <c r="K118" s="164" t="str">
        <f t="shared" si="41"/>
        <v/>
      </c>
      <c r="L118" s="125"/>
      <c r="M118" s="125"/>
      <c r="N118" s="122" t="str">
        <f t="shared" si="42"/>
        <v/>
      </c>
      <c r="O118" s="122" t="str">
        <f t="shared" si="43"/>
        <v/>
      </c>
      <c r="P118" s="127" t="str">
        <f t="shared" si="44"/>
        <v/>
      </c>
      <c r="Q118" s="128"/>
      <c r="R118" s="125"/>
      <c r="S118" s="125"/>
      <c r="T118" s="125"/>
      <c r="U118" s="125"/>
      <c r="V118" s="122" t="str">
        <f t="shared" si="45"/>
        <v/>
      </c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2" t="str">
        <f t="shared" si="46"/>
        <v/>
      </c>
      <c r="AH118" s="165" t="e">
        <f>[2]PLAN_2!O119-[2]PLAN_2!W119-Q118-R118-S118-T118-U118+AU118-([1]NN!L121*0.15)</f>
        <v>#VALUE!</v>
      </c>
      <c r="AI118" s="165">
        <f>[2]PLAN_2!P119-[2]PLAN_2!X119</f>
        <v>0</v>
      </c>
      <c r="AJ118" s="165">
        <f>[2]PLAN_2!Q119-[2]PLAN_2!Y119</f>
        <v>0</v>
      </c>
      <c r="AK118" s="166">
        <f>IF([2]PLAN_1!L119="konieczne",3500,IF([2]PLAN_1!L119="potrzebne",2500,IF([2]PLAN_1!L119="wskazane",1500,0)))</f>
        <v>0</v>
      </c>
      <c r="AO118" s="167"/>
      <c r="AP118" s="167"/>
      <c r="AQ118" s="167"/>
      <c r="AR118" s="167"/>
      <c r="AS118" s="167"/>
      <c r="AT118" s="167"/>
      <c r="AU118" s="125"/>
      <c r="AV118" s="164" t="str">
        <f t="shared" si="38"/>
        <v/>
      </c>
      <c r="AW118" s="127" t="str">
        <f t="shared" si="47"/>
        <v/>
      </c>
      <c r="AX118" s="133" t="str">
        <f>IF(A118="","",IF(D118="","",INDEX([1]POBRANIE_!$B$6:$F$89,MATCH(D118,[1]POBRANIE_!$A$6:$A$89,0),5)))</f>
        <v/>
      </c>
      <c r="AY118" s="134" t="str">
        <f t="shared" si="67"/>
        <v/>
      </c>
      <c r="AZ118" s="134" t="str">
        <f t="shared" si="48"/>
        <v/>
      </c>
      <c r="BA118" s="135" t="str">
        <f t="shared" si="49"/>
        <v xml:space="preserve"> </v>
      </c>
      <c r="BB118" s="136" t="str">
        <f t="shared" si="50"/>
        <v xml:space="preserve"> </v>
      </c>
      <c r="BD118" s="160" t="str">
        <f t="shared" si="51"/>
        <v/>
      </c>
      <c r="BE118" s="143" t="str">
        <f t="shared" si="51"/>
        <v/>
      </c>
      <c r="BF118" s="143" t="str">
        <f t="shared" si="51"/>
        <v/>
      </c>
      <c r="BG118" s="161" t="str">
        <f t="shared" si="51"/>
        <v/>
      </c>
      <c r="BH118" s="140"/>
      <c r="BI118" s="140"/>
      <c r="BJ118" s="141"/>
      <c r="BK118" s="142" t="str">
        <f t="shared" si="52"/>
        <v/>
      </c>
      <c r="BL118" s="143"/>
      <c r="BM118" s="162" t="str">
        <f t="shared" si="53"/>
        <v/>
      </c>
      <c r="BN118" s="140"/>
      <c r="BO118" s="145" t="str">
        <f t="shared" si="71"/>
        <v/>
      </c>
      <c r="BP118" s="140"/>
      <c r="BQ118" s="140"/>
      <c r="BR118" s="163" t="str">
        <f t="shared" si="54"/>
        <v/>
      </c>
      <c r="BS118" s="163" t="str">
        <f t="shared" si="55"/>
        <v/>
      </c>
      <c r="BT118" s="147" t="str">
        <f t="shared" si="56"/>
        <v/>
      </c>
      <c r="BU118" s="151"/>
      <c r="BV118" s="148" t="str">
        <f t="shared" si="68"/>
        <v/>
      </c>
      <c r="BW118" s="149" t="str">
        <f t="shared" si="57"/>
        <v/>
      </c>
      <c r="BX118" s="150"/>
      <c r="BY118" s="151" t="str">
        <f t="shared" si="58"/>
        <v/>
      </c>
      <c r="BZ118" s="152"/>
      <c r="CA118" s="145" t="str">
        <f t="shared" si="70"/>
        <v/>
      </c>
      <c r="CB118" s="150"/>
      <c r="CC118" s="151" t="str">
        <f t="shared" si="59"/>
        <v/>
      </c>
      <c r="CD118" s="152"/>
      <c r="CE118" s="145" t="str">
        <f t="shared" si="39"/>
        <v/>
      </c>
      <c r="CF118" s="153" t="str">
        <f t="shared" si="60"/>
        <v/>
      </c>
      <c r="CG118" s="153" t="str">
        <f t="shared" si="61"/>
        <v/>
      </c>
      <c r="CH118" s="154" t="str">
        <f t="shared" si="62"/>
        <v/>
      </c>
      <c r="CI118" s="153" t="str">
        <f t="shared" si="63"/>
        <v/>
      </c>
      <c r="CJ118" s="153" t="str">
        <f t="shared" si="64"/>
        <v/>
      </c>
      <c r="CK118" s="153" t="str">
        <f t="shared" si="65"/>
        <v/>
      </c>
      <c r="CL118" s="155"/>
      <c r="CM118" s="124"/>
      <c r="CN118" s="253">
        <f t="shared" si="69"/>
        <v>0</v>
      </c>
    </row>
    <row r="119" spans="1:92" ht="30" customHeight="1" thickBot="1" x14ac:dyDescent="0.35">
      <c r="A119" s="120" t="str">
        <f t="shared" si="66"/>
        <v/>
      </c>
      <c r="B119" s="121"/>
      <c r="C119" s="121"/>
      <c r="D119" s="121"/>
      <c r="E119" s="122" t="str">
        <f>IF('[1]UPR BILANS N'!N120="","",'[1]UPR BILANS N'!N120)</f>
        <v/>
      </c>
      <c r="F119" s="123"/>
      <c r="G119" s="124"/>
      <c r="H119" s="121"/>
      <c r="I119" s="125"/>
      <c r="J119" s="164" t="str">
        <f t="shared" si="40"/>
        <v/>
      </c>
      <c r="K119" s="164" t="str">
        <f t="shared" si="41"/>
        <v/>
      </c>
      <c r="L119" s="125"/>
      <c r="M119" s="125"/>
      <c r="N119" s="122" t="str">
        <f t="shared" si="42"/>
        <v/>
      </c>
      <c r="O119" s="122" t="str">
        <f t="shared" si="43"/>
        <v/>
      </c>
      <c r="P119" s="127" t="str">
        <f t="shared" si="44"/>
        <v/>
      </c>
      <c r="Q119" s="128"/>
      <c r="R119" s="125"/>
      <c r="S119" s="125"/>
      <c r="T119" s="125"/>
      <c r="U119" s="125"/>
      <c r="V119" s="122" t="str">
        <f t="shared" si="45"/>
        <v/>
      </c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2" t="str">
        <f t="shared" si="46"/>
        <v/>
      </c>
      <c r="AH119" s="165" t="e">
        <f>[2]PLAN_2!O120-[2]PLAN_2!W120-Q119-R119-S119-T119-U119+AU119-([1]NN!L122*0.15)</f>
        <v>#VALUE!</v>
      </c>
      <c r="AI119" s="165">
        <f>[2]PLAN_2!P120-[2]PLAN_2!X120</f>
        <v>0</v>
      </c>
      <c r="AJ119" s="165">
        <f>[2]PLAN_2!Q120-[2]PLAN_2!Y120</f>
        <v>0</v>
      </c>
      <c r="AK119" s="166">
        <f>IF([2]PLAN_1!L120="konieczne",3500,IF([2]PLAN_1!L120="potrzebne",2500,IF([2]PLAN_1!L120="wskazane",1500,0)))</f>
        <v>0</v>
      </c>
      <c r="AO119" s="167"/>
      <c r="AP119" s="167"/>
      <c r="AQ119" s="167"/>
      <c r="AR119" s="167"/>
      <c r="AS119" s="167"/>
      <c r="AT119" s="167"/>
      <c r="AU119" s="125"/>
      <c r="AV119" s="164" t="str">
        <f t="shared" si="38"/>
        <v/>
      </c>
      <c r="AW119" s="127" t="str">
        <f t="shared" si="47"/>
        <v/>
      </c>
      <c r="AX119" s="133" t="str">
        <f>IF(A119="","",IF(D119="","",INDEX([1]POBRANIE_!$B$6:$F$89,MATCH(D119,[1]POBRANIE_!$A$6:$A$89,0),5)))</f>
        <v/>
      </c>
      <c r="AY119" s="134" t="str">
        <f t="shared" si="67"/>
        <v/>
      </c>
      <c r="AZ119" s="134" t="str">
        <f t="shared" si="48"/>
        <v/>
      </c>
      <c r="BA119" s="135" t="str">
        <f t="shared" si="49"/>
        <v xml:space="preserve"> </v>
      </c>
      <c r="BB119" s="136" t="str">
        <f t="shared" si="50"/>
        <v xml:space="preserve"> </v>
      </c>
      <c r="BD119" s="160" t="str">
        <f t="shared" si="51"/>
        <v/>
      </c>
      <c r="BE119" s="143" t="str">
        <f t="shared" si="51"/>
        <v/>
      </c>
      <c r="BF119" s="143" t="str">
        <f t="shared" si="51"/>
        <v/>
      </c>
      <c r="BG119" s="161" t="str">
        <f t="shared" si="51"/>
        <v/>
      </c>
      <c r="BH119" s="140"/>
      <c r="BI119" s="140"/>
      <c r="BJ119" s="141"/>
      <c r="BK119" s="142" t="str">
        <f t="shared" si="52"/>
        <v/>
      </c>
      <c r="BL119" s="143"/>
      <c r="BM119" s="162" t="str">
        <f t="shared" si="53"/>
        <v/>
      </c>
      <c r="BN119" s="140"/>
      <c r="BO119" s="145" t="str">
        <f t="shared" si="71"/>
        <v/>
      </c>
      <c r="BP119" s="140"/>
      <c r="BQ119" s="140"/>
      <c r="BR119" s="163" t="str">
        <f t="shared" si="54"/>
        <v/>
      </c>
      <c r="BS119" s="163" t="str">
        <f t="shared" si="55"/>
        <v/>
      </c>
      <c r="BT119" s="147" t="str">
        <f t="shared" si="56"/>
        <v/>
      </c>
      <c r="BU119" s="151"/>
      <c r="BV119" s="148" t="str">
        <f t="shared" si="68"/>
        <v/>
      </c>
      <c r="BW119" s="149" t="str">
        <f t="shared" si="57"/>
        <v/>
      </c>
      <c r="BX119" s="150"/>
      <c r="BY119" s="151" t="str">
        <f t="shared" si="58"/>
        <v/>
      </c>
      <c r="BZ119" s="152"/>
      <c r="CA119" s="145" t="str">
        <f t="shared" si="70"/>
        <v/>
      </c>
      <c r="CB119" s="150"/>
      <c r="CC119" s="151" t="str">
        <f t="shared" si="59"/>
        <v/>
      </c>
      <c r="CD119" s="152"/>
      <c r="CE119" s="145" t="str">
        <f t="shared" si="39"/>
        <v/>
      </c>
      <c r="CF119" s="153" t="str">
        <f t="shared" si="60"/>
        <v/>
      </c>
      <c r="CG119" s="153" t="str">
        <f t="shared" si="61"/>
        <v/>
      </c>
      <c r="CH119" s="154" t="str">
        <f t="shared" si="62"/>
        <v/>
      </c>
      <c r="CI119" s="153" t="str">
        <f t="shared" si="63"/>
        <v/>
      </c>
      <c r="CJ119" s="153" t="str">
        <f t="shared" si="64"/>
        <v/>
      </c>
      <c r="CK119" s="153" t="str">
        <f t="shared" si="65"/>
        <v/>
      </c>
      <c r="CL119" s="155"/>
      <c r="CM119" s="124"/>
      <c r="CN119" s="253">
        <f t="shared" si="69"/>
        <v>0</v>
      </c>
    </row>
    <row r="120" spans="1:92" ht="30" customHeight="1" thickBot="1" x14ac:dyDescent="0.35">
      <c r="A120" s="120" t="str">
        <f t="shared" si="66"/>
        <v/>
      </c>
      <c r="B120" s="121"/>
      <c r="C120" s="121"/>
      <c r="D120" s="121"/>
      <c r="E120" s="122" t="str">
        <f>IF('[1]UPR BILANS N'!N121="","",'[1]UPR BILANS N'!N121)</f>
        <v/>
      </c>
      <c r="F120" s="123"/>
      <c r="G120" s="124"/>
      <c r="H120" s="121"/>
      <c r="I120" s="125"/>
      <c r="J120" s="164" t="str">
        <f t="shared" si="40"/>
        <v/>
      </c>
      <c r="K120" s="164" t="str">
        <f t="shared" si="41"/>
        <v/>
      </c>
      <c r="L120" s="125"/>
      <c r="M120" s="125"/>
      <c r="N120" s="122" t="str">
        <f t="shared" si="42"/>
        <v/>
      </c>
      <c r="O120" s="122" t="str">
        <f t="shared" si="43"/>
        <v/>
      </c>
      <c r="P120" s="127" t="str">
        <f t="shared" si="44"/>
        <v/>
      </c>
      <c r="Q120" s="128"/>
      <c r="R120" s="125"/>
      <c r="S120" s="125"/>
      <c r="T120" s="125"/>
      <c r="U120" s="125"/>
      <c r="V120" s="122" t="str">
        <f t="shared" si="45"/>
        <v/>
      </c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2" t="str">
        <f t="shared" si="46"/>
        <v/>
      </c>
      <c r="AH120" s="165" t="e">
        <f>[2]PLAN_2!O121-[2]PLAN_2!W121-Q120-R120-S120-T120-U120+AU120-([1]NN!L123*0.15)</f>
        <v>#VALUE!</v>
      </c>
      <c r="AI120" s="165">
        <f>[2]PLAN_2!P121-[2]PLAN_2!X121</f>
        <v>0</v>
      </c>
      <c r="AJ120" s="165">
        <f>[2]PLAN_2!Q121-[2]PLAN_2!Y121</f>
        <v>0</v>
      </c>
      <c r="AK120" s="166">
        <f>IF([2]PLAN_1!L121="konieczne",3500,IF([2]PLAN_1!L121="potrzebne",2500,IF([2]PLAN_1!L121="wskazane",1500,0)))</f>
        <v>0</v>
      </c>
      <c r="AO120" s="167"/>
      <c r="AP120" s="167"/>
      <c r="AQ120" s="167"/>
      <c r="AR120" s="167"/>
      <c r="AS120" s="167"/>
      <c r="AT120" s="167"/>
      <c r="AU120" s="125"/>
      <c r="AV120" s="164" t="str">
        <f t="shared" si="38"/>
        <v/>
      </c>
      <c r="AW120" s="127" t="str">
        <f t="shared" si="47"/>
        <v/>
      </c>
      <c r="AX120" s="133" t="str">
        <f>IF(A120="","",IF(D120="","",INDEX([1]POBRANIE_!$B$6:$F$89,MATCH(D120,[1]POBRANIE_!$A$6:$A$89,0),5)))</f>
        <v/>
      </c>
      <c r="AY120" s="134" t="str">
        <f t="shared" si="67"/>
        <v/>
      </c>
      <c r="AZ120" s="134" t="str">
        <f t="shared" si="48"/>
        <v/>
      </c>
      <c r="BA120" s="135" t="str">
        <f t="shared" si="49"/>
        <v xml:space="preserve"> </v>
      </c>
      <c r="BB120" s="136" t="str">
        <f t="shared" si="50"/>
        <v xml:space="preserve"> </v>
      </c>
      <c r="BD120" s="160" t="str">
        <f t="shared" si="51"/>
        <v/>
      </c>
      <c r="BE120" s="143" t="str">
        <f t="shared" si="51"/>
        <v/>
      </c>
      <c r="BF120" s="143" t="str">
        <f t="shared" si="51"/>
        <v/>
      </c>
      <c r="BG120" s="161" t="str">
        <f t="shared" si="51"/>
        <v/>
      </c>
      <c r="BH120" s="140"/>
      <c r="BI120" s="140"/>
      <c r="BJ120" s="141"/>
      <c r="BK120" s="142" t="str">
        <f t="shared" si="52"/>
        <v/>
      </c>
      <c r="BL120" s="143"/>
      <c r="BM120" s="162" t="str">
        <f t="shared" si="53"/>
        <v/>
      </c>
      <c r="BN120" s="140"/>
      <c r="BO120" s="145" t="str">
        <f t="shared" si="71"/>
        <v/>
      </c>
      <c r="BP120" s="140"/>
      <c r="BQ120" s="140"/>
      <c r="BR120" s="163" t="str">
        <f t="shared" si="54"/>
        <v/>
      </c>
      <c r="BS120" s="163" t="str">
        <f t="shared" si="55"/>
        <v/>
      </c>
      <c r="BT120" s="147" t="str">
        <f t="shared" si="56"/>
        <v/>
      </c>
      <c r="BU120" s="151"/>
      <c r="BV120" s="148" t="str">
        <f t="shared" si="68"/>
        <v/>
      </c>
      <c r="BW120" s="149" t="str">
        <f t="shared" si="57"/>
        <v/>
      </c>
      <c r="BX120" s="150"/>
      <c r="BY120" s="151" t="str">
        <f t="shared" si="58"/>
        <v/>
      </c>
      <c r="BZ120" s="152"/>
      <c r="CA120" s="145" t="str">
        <f t="shared" si="70"/>
        <v/>
      </c>
      <c r="CB120" s="150"/>
      <c r="CC120" s="151" t="str">
        <f t="shared" si="59"/>
        <v/>
      </c>
      <c r="CD120" s="152"/>
      <c r="CE120" s="145" t="str">
        <f t="shared" si="39"/>
        <v/>
      </c>
      <c r="CF120" s="153" t="str">
        <f t="shared" si="60"/>
        <v/>
      </c>
      <c r="CG120" s="153" t="str">
        <f t="shared" si="61"/>
        <v/>
      </c>
      <c r="CH120" s="154" t="str">
        <f t="shared" si="62"/>
        <v/>
      </c>
      <c r="CI120" s="153" t="str">
        <f t="shared" si="63"/>
        <v/>
      </c>
      <c r="CJ120" s="153" t="str">
        <f t="shared" si="64"/>
        <v/>
      </c>
      <c r="CK120" s="153" t="str">
        <f t="shared" si="65"/>
        <v/>
      </c>
      <c r="CL120" s="155"/>
      <c r="CM120" s="124"/>
      <c r="CN120" s="253">
        <f t="shared" si="69"/>
        <v>0</v>
      </c>
    </row>
    <row r="121" spans="1:92" ht="30" customHeight="1" thickBot="1" x14ac:dyDescent="0.35">
      <c r="A121" s="120" t="str">
        <f t="shared" si="66"/>
        <v/>
      </c>
      <c r="B121" s="121"/>
      <c r="C121" s="121"/>
      <c r="D121" s="121"/>
      <c r="E121" s="122" t="str">
        <f>IF('[1]UPR BILANS N'!N122="","",'[1]UPR BILANS N'!N122)</f>
        <v/>
      </c>
      <c r="F121" s="123"/>
      <c r="G121" s="124"/>
      <c r="H121" s="121"/>
      <c r="I121" s="125"/>
      <c r="J121" s="164" t="str">
        <f t="shared" si="40"/>
        <v/>
      </c>
      <c r="K121" s="164" t="str">
        <f t="shared" si="41"/>
        <v/>
      </c>
      <c r="L121" s="125"/>
      <c r="M121" s="125"/>
      <c r="N121" s="122" t="str">
        <f t="shared" si="42"/>
        <v/>
      </c>
      <c r="O121" s="122" t="str">
        <f t="shared" si="43"/>
        <v/>
      </c>
      <c r="P121" s="127" t="str">
        <f t="shared" si="44"/>
        <v/>
      </c>
      <c r="Q121" s="128"/>
      <c r="R121" s="125"/>
      <c r="S121" s="125"/>
      <c r="T121" s="125"/>
      <c r="U121" s="125"/>
      <c r="V121" s="122" t="str">
        <f t="shared" si="45"/>
        <v/>
      </c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2" t="str">
        <f t="shared" si="46"/>
        <v/>
      </c>
      <c r="AH121" s="165" t="e">
        <f>[2]PLAN_2!O122-[2]PLAN_2!W122-Q121-R121-S121-T121-U121+AU121-([1]NN!L124*0.15)</f>
        <v>#VALUE!</v>
      </c>
      <c r="AI121" s="165">
        <f>[2]PLAN_2!P122-[2]PLAN_2!X122</f>
        <v>0</v>
      </c>
      <c r="AJ121" s="165">
        <f>[2]PLAN_2!Q122-[2]PLAN_2!Y122</f>
        <v>0</v>
      </c>
      <c r="AK121" s="166">
        <f>IF([2]PLAN_1!L122="konieczne",3500,IF([2]PLAN_1!L122="potrzebne",2500,IF([2]PLAN_1!L122="wskazane",1500,0)))</f>
        <v>0</v>
      </c>
      <c r="AO121" s="167"/>
      <c r="AP121" s="167"/>
      <c r="AQ121" s="167"/>
      <c r="AR121" s="167"/>
      <c r="AS121" s="167"/>
      <c r="AT121" s="167"/>
      <c r="AU121" s="125"/>
      <c r="AV121" s="164" t="str">
        <f t="shared" si="38"/>
        <v/>
      </c>
      <c r="AW121" s="127" t="str">
        <f t="shared" si="47"/>
        <v/>
      </c>
      <c r="AX121" s="133" t="str">
        <f>IF(A121="","",IF(D121="","",INDEX([1]POBRANIE_!$B$6:$F$89,MATCH(D121,[1]POBRANIE_!$A$6:$A$89,0),5)))</f>
        <v/>
      </c>
      <c r="AY121" s="134" t="str">
        <f t="shared" si="67"/>
        <v/>
      </c>
      <c r="AZ121" s="134" t="str">
        <f t="shared" si="48"/>
        <v/>
      </c>
      <c r="BA121" s="135" t="str">
        <f t="shared" si="49"/>
        <v xml:space="preserve"> </v>
      </c>
      <c r="BB121" s="136" t="str">
        <f t="shared" si="50"/>
        <v xml:space="preserve"> </v>
      </c>
      <c r="BD121" s="160" t="str">
        <f t="shared" si="51"/>
        <v/>
      </c>
      <c r="BE121" s="143" t="str">
        <f t="shared" si="51"/>
        <v/>
      </c>
      <c r="BF121" s="143" t="str">
        <f t="shared" si="51"/>
        <v/>
      </c>
      <c r="BG121" s="161" t="str">
        <f t="shared" si="51"/>
        <v/>
      </c>
      <c r="BH121" s="140"/>
      <c r="BI121" s="140"/>
      <c r="BJ121" s="141"/>
      <c r="BK121" s="142" t="str">
        <f t="shared" si="52"/>
        <v/>
      </c>
      <c r="BL121" s="143"/>
      <c r="BM121" s="162" t="str">
        <f t="shared" si="53"/>
        <v/>
      </c>
      <c r="BN121" s="140"/>
      <c r="BO121" s="145" t="str">
        <f t="shared" si="71"/>
        <v/>
      </c>
      <c r="BP121" s="140"/>
      <c r="BQ121" s="140"/>
      <c r="BR121" s="163" t="str">
        <f t="shared" si="54"/>
        <v/>
      </c>
      <c r="BS121" s="163" t="str">
        <f t="shared" si="55"/>
        <v/>
      </c>
      <c r="BT121" s="147" t="str">
        <f t="shared" si="56"/>
        <v/>
      </c>
      <c r="BU121" s="151"/>
      <c r="BV121" s="148" t="str">
        <f t="shared" si="68"/>
        <v/>
      </c>
      <c r="BW121" s="149" t="str">
        <f t="shared" si="57"/>
        <v/>
      </c>
      <c r="BX121" s="150"/>
      <c r="BY121" s="151" t="str">
        <f t="shared" si="58"/>
        <v/>
      </c>
      <c r="BZ121" s="152"/>
      <c r="CA121" s="145" t="str">
        <f t="shared" si="70"/>
        <v/>
      </c>
      <c r="CB121" s="150"/>
      <c r="CC121" s="151" t="str">
        <f t="shared" si="59"/>
        <v/>
      </c>
      <c r="CD121" s="152"/>
      <c r="CE121" s="145" t="str">
        <f t="shared" si="39"/>
        <v/>
      </c>
      <c r="CF121" s="153" t="str">
        <f t="shared" si="60"/>
        <v/>
      </c>
      <c r="CG121" s="153" t="str">
        <f t="shared" si="61"/>
        <v/>
      </c>
      <c r="CH121" s="154" t="str">
        <f t="shared" si="62"/>
        <v/>
      </c>
      <c r="CI121" s="153" t="str">
        <f t="shared" si="63"/>
        <v/>
      </c>
      <c r="CJ121" s="153" t="str">
        <f t="shared" si="64"/>
        <v/>
      </c>
      <c r="CK121" s="153" t="str">
        <f t="shared" si="65"/>
        <v/>
      </c>
      <c r="CL121" s="155"/>
      <c r="CM121" s="124"/>
      <c r="CN121" s="253">
        <f t="shared" si="69"/>
        <v>0</v>
      </c>
    </row>
    <row r="122" spans="1:92" ht="30" customHeight="1" thickBot="1" x14ac:dyDescent="0.35">
      <c r="A122" s="120" t="str">
        <f t="shared" si="66"/>
        <v/>
      </c>
      <c r="B122" s="121"/>
      <c r="C122" s="121"/>
      <c r="D122" s="121"/>
      <c r="E122" s="122" t="str">
        <f>IF('[1]UPR BILANS N'!N123="","",'[1]UPR BILANS N'!N123)</f>
        <v/>
      </c>
      <c r="F122" s="123"/>
      <c r="G122" s="124"/>
      <c r="H122" s="121"/>
      <c r="I122" s="125"/>
      <c r="J122" s="164" t="str">
        <f t="shared" si="40"/>
        <v/>
      </c>
      <c r="K122" s="164" t="str">
        <f t="shared" si="41"/>
        <v/>
      </c>
      <c r="L122" s="125"/>
      <c r="M122" s="125"/>
      <c r="N122" s="122" t="str">
        <f t="shared" si="42"/>
        <v/>
      </c>
      <c r="O122" s="122" t="str">
        <f t="shared" si="43"/>
        <v/>
      </c>
      <c r="P122" s="127" t="str">
        <f t="shared" si="44"/>
        <v/>
      </c>
      <c r="Q122" s="128"/>
      <c r="R122" s="125"/>
      <c r="S122" s="125"/>
      <c r="T122" s="125"/>
      <c r="U122" s="125"/>
      <c r="V122" s="122" t="str">
        <f t="shared" si="45"/>
        <v/>
      </c>
      <c r="W122" s="125"/>
      <c r="X122" s="125"/>
      <c r="Y122" s="125"/>
      <c r="Z122" s="125"/>
      <c r="AA122" s="125"/>
      <c r="AB122" s="125"/>
      <c r="AC122" s="125"/>
      <c r="AD122" s="125"/>
      <c r="AE122" s="125"/>
      <c r="AF122" s="125"/>
      <c r="AG122" s="122" t="str">
        <f t="shared" si="46"/>
        <v/>
      </c>
      <c r="AH122" s="165" t="e">
        <f>[2]PLAN_2!O123-[2]PLAN_2!W123-Q122-R122-S122-T122-U122+AU122-([1]NN!L125*0.15)</f>
        <v>#VALUE!</v>
      </c>
      <c r="AI122" s="165">
        <f>[2]PLAN_2!P123-[2]PLAN_2!X123</f>
        <v>0</v>
      </c>
      <c r="AJ122" s="165">
        <f>[2]PLAN_2!Q123-[2]PLAN_2!Y123</f>
        <v>0</v>
      </c>
      <c r="AK122" s="166">
        <f>IF([2]PLAN_1!L123="konieczne",3500,IF([2]PLAN_1!L123="potrzebne",2500,IF([2]PLAN_1!L123="wskazane",1500,0)))</f>
        <v>0</v>
      </c>
      <c r="AO122" s="167"/>
      <c r="AP122" s="167"/>
      <c r="AQ122" s="167"/>
      <c r="AR122" s="167"/>
      <c r="AS122" s="167"/>
      <c r="AT122" s="167"/>
      <c r="AU122" s="125"/>
      <c r="AV122" s="164" t="str">
        <f t="shared" si="38"/>
        <v/>
      </c>
      <c r="AW122" s="127" t="str">
        <f t="shared" si="47"/>
        <v/>
      </c>
      <c r="AX122" s="133" t="str">
        <f>IF(A122="","",IF(D122="","",INDEX([1]POBRANIE_!$B$6:$F$89,MATCH(D122,[1]POBRANIE_!$A$6:$A$89,0),5)))</f>
        <v/>
      </c>
      <c r="AY122" s="134" t="str">
        <f t="shared" si="67"/>
        <v/>
      </c>
      <c r="AZ122" s="134" t="str">
        <f t="shared" si="48"/>
        <v/>
      </c>
      <c r="BA122" s="135" t="str">
        <f t="shared" si="49"/>
        <v xml:space="preserve"> </v>
      </c>
      <c r="BB122" s="136" t="str">
        <f t="shared" si="50"/>
        <v xml:space="preserve"> </v>
      </c>
      <c r="BD122" s="160" t="str">
        <f t="shared" si="51"/>
        <v/>
      </c>
      <c r="BE122" s="143" t="str">
        <f t="shared" si="51"/>
        <v/>
      </c>
      <c r="BF122" s="143" t="str">
        <f t="shared" si="51"/>
        <v/>
      </c>
      <c r="BG122" s="161" t="str">
        <f t="shared" si="51"/>
        <v/>
      </c>
      <c r="BH122" s="140"/>
      <c r="BI122" s="140"/>
      <c r="BJ122" s="141"/>
      <c r="BK122" s="142" t="str">
        <f t="shared" si="52"/>
        <v/>
      </c>
      <c r="BL122" s="143"/>
      <c r="BM122" s="162" t="str">
        <f t="shared" si="53"/>
        <v/>
      </c>
      <c r="BN122" s="140"/>
      <c r="BO122" s="145" t="str">
        <f t="shared" si="71"/>
        <v/>
      </c>
      <c r="BP122" s="140"/>
      <c r="BQ122" s="140"/>
      <c r="BR122" s="163" t="str">
        <f t="shared" si="54"/>
        <v/>
      </c>
      <c r="BS122" s="163" t="str">
        <f t="shared" si="55"/>
        <v/>
      </c>
      <c r="BT122" s="147" t="str">
        <f t="shared" si="56"/>
        <v/>
      </c>
      <c r="BU122" s="151"/>
      <c r="BV122" s="148" t="str">
        <f t="shared" si="68"/>
        <v/>
      </c>
      <c r="BW122" s="149" t="str">
        <f t="shared" si="57"/>
        <v/>
      </c>
      <c r="BX122" s="150"/>
      <c r="BY122" s="151" t="str">
        <f t="shared" si="58"/>
        <v/>
      </c>
      <c r="BZ122" s="152"/>
      <c r="CA122" s="145" t="str">
        <f t="shared" si="70"/>
        <v/>
      </c>
      <c r="CB122" s="150"/>
      <c r="CC122" s="151" t="str">
        <f t="shared" si="59"/>
        <v/>
      </c>
      <c r="CD122" s="152"/>
      <c r="CE122" s="145" t="str">
        <f t="shared" si="39"/>
        <v/>
      </c>
      <c r="CF122" s="153" t="str">
        <f t="shared" si="60"/>
        <v/>
      </c>
      <c r="CG122" s="153" t="str">
        <f t="shared" si="61"/>
        <v/>
      </c>
      <c r="CH122" s="154" t="str">
        <f t="shared" si="62"/>
        <v/>
      </c>
      <c r="CI122" s="153" t="str">
        <f t="shared" si="63"/>
        <v/>
      </c>
      <c r="CJ122" s="153" t="str">
        <f t="shared" si="64"/>
        <v/>
      </c>
      <c r="CK122" s="153" t="str">
        <f t="shared" si="65"/>
        <v/>
      </c>
      <c r="CL122" s="155"/>
      <c r="CM122" s="124"/>
      <c r="CN122" s="253">
        <f t="shared" si="69"/>
        <v>0</v>
      </c>
    </row>
    <row r="123" spans="1:92" ht="30" customHeight="1" thickBot="1" x14ac:dyDescent="0.35">
      <c r="A123" s="120" t="str">
        <f t="shared" si="66"/>
        <v/>
      </c>
      <c r="B123" s="121"/>
      <c r="C123" s="121"/>
      <c r="D123" s="121"/>
      <c r="E123" s="122" t="str">
        <f>IF('[1]UPR BILANS N'!N124="","",'[1]UPR BILANS N'!N124)</f>
        <v/>
      </c>
      <c r="F123" s="123"/>
      <c r="G123" s="124"/>
      <c r="H123" s="121"/>
      <c r="I123" s="125"/>
      <c r="J123" s="164" t="str">
        <f t="shared" si="40"/>
        <v/>
      </c>
      <c r="K123" s="164" t="str">
        <f t="shared" si="41"/>
        <v/>
      </c>
      <c r="L123" s="125"/>
      <c r="M123" s="125"/>
      <c r="N123" s="122" t="str">
        <f t="shared" si="42"/>
        <v/>
      </c>
      <c r="O123" s="122" t="str">
        <f t="shared" si="43"/>
        <v/>
      </c>
      <c r="P123" s="127" t="str">
        <f t="shared" si="44"/>
        <v/>
      </c>
      <c r="Q123" s="128"/>
      <c r="R123" s="125"/>
      <c r="S123" s="125"/>
      <c r="T123" s="125"/>
      <c r="U123" s="125"/>
      <c r="V123" s="122" t="str">
        <f t="shared" si="45"/>
        <v/>
      </c>
      <c r="W123" s="125"/>
      <c r="X123" s="125"/>
      <c r="Y123" s="125"/>
      <c r="Z123" s="125"/>
      <c r="AA123" s="125"/>
      <c r="AB123" s="125"/>
      <c r="AC123" s="125"/>
      <c r="AD123" s="125"/>
      <c r="AE123" s="125"/>
      <c r="AF123" s="125"/>
      <c r="AG123" s="122" t="str">
        <f t="shared" si="46"/>
        <v/>
      </c>
      <c r="AH123" s="165" t="e">
        <f>[2]PLAN_2!O124-[2]PLAN_2!W124-Q123-R123-S123-T123-U123+AU123-([1]NN!L126*0.15)</f>
        <v>#VALUE!</v>
      </c>
      <c r="AI123" s="165">
        <f>[2]PLAN_2!P124-[2]PLAN_2!X124</f>
        <v>0</v>
      </c>
      <c r="AJ123" s="165">
        <f>[2]PLAN_2!Q124-[2]PLAN_2!Y124</f>
        <v>0</v>
      </c>
      <c r="AK123" s="166">
        <f>IF([2]PLAN_1!L124="konieczne",3500,IF([2]PLAN_1!L124="potrzebne",2500,IF([2]PLAN_1!L124="wskazane",1500,0)))</f>
        <v>0</v>
      </c>
      <c r="AO123" s="167"/>
      <c r="AP123" s="167"/>
      <c r="AQ123" s="167"/>
      <c r="AR123" s="167"/>
      <c r="AS123" s="167"/>
      <c r="AT123" s="167"/>
      <c r="AU123" s="125"/>
      <c r="AV123" s="164" t="str">
        <f t="shared" si="38"/>
        <v/>
      </c>
      <c r="AW123" s="127" t="str">
        <f t="shared" si="47"/>
        <v/>
      </c>
      <c r="AX123" s="133" t="str">
        <f>IF(A123="","",IF(D123="","",INDEX([1]POBRANIE_!$B$6:$F$89,MATCH(D123,[1]POBRANIE_!$A$6:$A$89,0),5)))</f>
        <v/>
      </c>
      <c r="AY123" s="134" t="str">
        <f t="shared" si="67"/>
        <v/>
      </c>
      <c r="AZ123" s="134" t="str">
        <f t="shared" si="48"/>
        <v/>
      </c>
      <c r="BA123" s="135" t="str">
        <f t="shared" si="49"/>
        <v xml:space="preserve"> </v>
      </c>
      <c r="BB123" s="136" t="str">
        <f t="shared" si="50"/>
        <v xml:space="preserve"> </v>
      </c>
      <c r="BD123" s="160" t="str">
        <f t="shared" si="51"/>
        <v/>
      </c>
      <c r="BE123" s="143" t="str">
        <f t="shared" si="51"/>
        <v/>
      </c>
      <c r="BF123" s="143" t="str">
        <f t="shared" si="51"/>
        <v/>
      </c>
      <c r="BG123" s="161" t="str">
        <f t="shared" si="51"/>
        <v/>
      </c>
      <c r="BH123" s="140"/>
      <c r="BI123" s="140"/>
      <c r="BJ123" s="141"/>
      <c r="BK123" s="142" t="str">
        <f t="shared" si="52"/>
        <v/>
      </c>
      <c r="BL123" s="143"/>
      <c r="BM123" s="162" t="str">
        <f t="shared" si="53"/>
        <v/>
      </c>
      <c r="BN123" s="140"/>
      <c r="BO123" s="145" t="str">
        <f t="shared" si="71"/>
        <v/>
      </c>
      <c r="BP123" s="140"/>
      <c r="BQ123" s="140"/>
      <c r="BR123" s="163" t="str">
        <f t="shared" si="54"/>
        <v/>
      </c>
      <c r="BS123" s="163" t="str">
        <f t="shared" si="55"/>
        <v/>
      </c>
      <c r="BT123" s="147" t="str">
        <f t="shared" si="56"/>
        <v/>
      </c>
      <c r="BU123" s="151"/>
      <c r="BV123" s="148" t="str">
        <f t="shared" si="68"/>
        <v/>
      </c>
      <c r="BW123" s="149" t="str">
        <f t="shared" si="57"/>
        <v/>
      </c>
      <c r="BX123" s="150"/>
      <c r="BY123" s="151" t="str">
        <f t="shared" si="58"/>
        <v/>
      </c>
      <c r="BZ123" s="152"/>
      <c r="CA123" s="145" t="str">
        <f t="shared" si="70"/>
        <v/>
      </c>
      <c r="CB123" s="150"/>
      <c r="CC123" s="151" t="str">
        <f t="shared" si="59"/>
        <v/>
      </c>
      <c r="CD123" s="152"/>
      <c r="CE123" s="145" t="str">
        <f t="shared" si="39"/>
        <v/>
      </c>
      <c r="CF123" s="153" t="str">
        <f t="shared" si="60"/>
        <v/>
      </c>
      <c r="CG123" s="153" t="str">
        <f t="shared" si="61"/>
        <v/>
      </c>
      <c r="CH123" s="154" t="str">
        <f t="shared" si="62"/>
        <v/>
      </c>
      <c r="CI123" s="153" t="str">
        <f t="shared" si="63"/>
        <v/>
      </c>
      <c r="CJ123" s="153" t="str">
        <f t="shared" si="64"/>
        <v/>
      </c>
      <c r="CK123" s="153" t="str">
        <f t="shared" si="65"/>
        <v/>
      </c>
      <c r="CL123" s="155"/>
      <c r="CM123" s="124"/>
      <c r="CN123" s="253">
        <f t="shared" si="69"/>
        <v>0</v>
      </c>
    </row>
    <row r="124" spans="1:92" ht="30" customHeight="1" thickBot="1" x14ac:dyDescent="0.35">
      <c r="A124" s="120" t="str">
        <f t="shared" si="66"/>
        <v/>
      </c>
      <c r="B124" s="121"/>
      <c r="C124" s="121"/>
      <c r="D124" s="121"/>
      <c r="E124" s="122" t="str">
        <f>IF('[1]UPR BILANS N'!N125="","",'[1]UPR BILANS N'!N125)</f>
        <v/>
      </c>
      <c r="F124" s="123"/>
      <c r="G124" s="124"/>
      <c r="H124" s="121"/>
      <c r="I124" s="125"/>
      <c r="J124" s="164" t="str">
        <f t="shared" si="40"/>
        <v/>
      </c>
      <c r="K124" s="164" t="str">
        <f t="shared" si="41"/>
        <v/>
      </c>
      <c r="L124" s="125"/>
      <c r="M124" s="125"/>
      <c r="N124" s="122" t="str">
        <f t="shared" si="42"/>
        <v/>
      </c>
      <c r="O124" s="122" t="str">
        <f t="shared" si="43"/>
        <v/>
      </c>
      <c r="P124" s="127" t="str">
        <f t="shared" si="44"/>
        <v/>
      </c>
      <c r="Q124" s="128"/>
      <c r="R124" s="125"/>
      <c r="S124" s="125"/>
      <c r="T124" s="125"/>
      <c r="U124" s="125"/>
      <c r="V124" s="122" t="str">
        <f t="shared" si="45"/>
        <v/>
      </c>
      <c r="W124" s="125"/>
      <c r="X124" s="125"/>
      <c r="Y124" s="125"/>
      <c r="Z124" s="125"/>
      <c r="AA124" s="125"/>
      <c r="AB124" s="125"/>
      <c r="AC124" s="125"/>
      <c r="AD124" s="125"/>
      <c r="AE124" s="125"/>
      <c r="AF124" s="125"/>
      <c r="AG124" s="122" t="str">
        <f t="shared" si="46"/>
        <v/>
      </c>
      <c r="AH124" s="165" t="e">
        <f>[2]PLAN_2!O125-[2]PLAN_2!W125-Q124-R124-S124-T124-U124+AU124-([1]NN!L127*0.15)</f>
        <v>#VALUE!</v>
      </c>
      <c r="AI124" s="165">
        <f>[2]PLAN_2!P125-[2]PLAN_2!X125</f>
        <v>0</v>
      </c>
      <c r="AJ124" s="165">
        <f>[2]PLAN_2!Q125-[2]PLAN_2!Y125</f>
        <v>0</v>
      </c>
      <c r="AK124" s="166">
        <f>IF([2]PLAN_1!L125="konieczne",3500,IF([2]PLAN_1!L125="potrzebne",2500,IF([2]PLAN_1!L125="wskazane",1500,0)))</f>
        <v>0</v>
      </c>
      <c r="AO124" s="167"/>
      <c r="AP124" s="167"/>
      <c r="AQ124" s="167"/>
      <c r="AR124" s="167"/>
      <c r="AS124" s="167"/>
      <c r="AT124" s="167"/>
      <c r="AU124" s="125"/>
      <c r="AV124" s="164" t="str">
        <f t="shared" si="38"/>
        <v/>
      </c>
      <c r="AW124" s="127" t="str">
        <f t="shared" si="47"/>
        <v/>
      </c>
      <c r="AX124" s="133" t="str">
        <f>IF(A124="","",IF(D124="","",INDEX([1]POBRANIE_!$B$6:$F$89,MATCH(D124,[1]POBRANIE_!$A$6:$A$89,0),5)))</f>
        <v/>
      </c>
      <c r="AY124" s="134" t="str">
        <f t="shared" si="67"/>
        <v/>
      </c>
      <c r="AZ124" s="134" t="str">
        <f t="shared" si="48"/>
        <v/>
      </c>
      <c r="BA124" s="135" t="str">
        <f t="shared" si="49"/>
        <v xml:space="preserve"> </v>
      </c>
      <c r="BB124" s="136" t="str">
        <f t="shared" si="50"/>
        <v xml:space="preserve"> </v>
      </c>
      <c r="BD124" s="160" t="str">
        <f t="shared" si="51"/>
        <v/>
      </c>
      <c r="BE124" s="143" t="str">
        <f t="shared" si="51"/>
        <v/>
      </c>
      <c r="BF124" s="143" t="str">
        <f t="shared" si="51"/>
        <v/>
      </c>
      <c r="BG124" s="161" t="str">
        <f t="shared" si="51"/>
        <v/>
      </c>
      <c r="BH124" s="140"/>
      <c r="BI124" s="140"/>
      <c r="BJ124" s="141"/>
      <c r="BK124" s="142" t="str">
        <f t="shared" si="52"/>
        <v/>
      </c>
      <c r="BL124" s="143"/>
      <c r="BM124" s="162" t="str">
        <f t="shared" si="53"/>
        <v/>
      </c>
      <c r="BN124" s="140"/>
      <c r="BO124" s="145" t="str">
        <f t="shared" si="71"/>
        <v/>
      </c>
      <c r="BP124" s="140"/>
      <c r="BQ124" s="140"/>
      <c r="BR124" s="163" t="str">
        <f t="shared" si="54"/>
        <v/>
      </c>
      <c r="BS124" s="163" t="str">
        <f t="shared" si="55"/>
        <v/>
      </c>
      <c r="BT124" s="147" t="str">
        <f t="shared" si="56"/>
        <v/>
      </c>
      <c r="BU124" s="151"/>
      <c r="BV124" s="148" t="str">
        <f t="shared" si="68"/>
        <v/>
      </c>
      <c r="BW124" s="149" t="str">
        <f t="shared" si="57"/>
        <v/>
      </c>
      <c r="BX124" s="150"/>
      <c r="BY124" s="151" t="str">
        <f t="shared" si="58"/>
        <v/>
      </c>
      <c r="BZ124" s="152"/>
      <c r="CA124" s="145" t="str">
        <f t="shared" si="70"/>
        <v/>
      </c>
      <c r="CB124" s="150"/>
      <c r="CC124" s="151" t="str">
        <f t="shared" si="59"/>
        <v/>
      </c>
      <c r="CD124" s="152"/>
      <c r="CE124" s="145" t="str">
        <f t="shared" si="39"/>
        <v/>
      </c>
      <c r="CF124" s="153" t="str">
        <f t="shared" si="60"/>
        <v/>
      </c>
      <c r="CG124" s="153" t="str">
        <f t="shared" si="61"/>
        <v/>
      </c>
      <c r="CH124" s="154" t="str">
        <f t="shared" si="62"/>
        <v/>
      </c>
      <c r="CI124" s="153" t="str">
        <f t="shared" si="63"/>
        <v/>
      </c>
      <c r="CJ124" s="153" t="str">
        <f t="shared" si="64"/>
        <v/>
      </c>
      <c r="CK124" s="153" t="str">
        <f t="shared" si="65"/>
        <v/>
      </c>
      <c r="CL124" s="155"/>
      <c r="CM124" s="124"/>
      <c r="CN124" s="253">
        <f t="shared" si="69"/>
        <v>0</v>
      </c>
    </row>
    <row r="125" spans="1:92" ht="30" customHeight="1" thickBot="1" x14ac:dyDescent="0.35">
      <c r="A125" s="120" t="str">
        <f t="shared" si="66"/>
        <v/>
      </c>
      <c r="B125" s="121"/>
      <c r="C125" s="121"/>
      <c r="D125" s="121"/>
      <c r="E125" s="122" t="str">
        <f>IF('[1]UPR BILANS N'!N126="","",'[1]UPR BILANS N'!N126)</f>
        <v/>
      </c>
      <c r="F125" s="123"/>
      <c r="G125" s="124"/>
      <c r="H125" s="121"/>
      <c r="I125" s="125"/>
      <c r="J125" s="164" t="str">
        <f t="shared" si="40"/>
        <v/>
      </c>
      <c r="K125" s="164" t="str">
        <f t="shared" si="41"/>
        <v/>
      </c>
      <c r="L125" s="125"/>
      <c r="M125" s="125"/>
      <c r="N125" s="122" t="str">
        <f t="shared" si="42"/>
        <v/>
      </c>
      <c r="O125" s="122" t="str">
        <f t="shared" si="43"/>
        <v/>
      </c>
      <c r="P125" s="127" t="str">
        <f t="shared" si="44"/>
        <v/>
      </c>
      <c r="Q125" s="128"/>
      <c r="R125" s="125"/>
      <c r="S125" s="125"/>
      <c r="T125" s="125"/>
      <c r="U125" s="125"/>
      <c r="V125" s="122" t="str">
        <f t="shared" si="45"/>
        <v/>
      </c>
      <c r="W125" s="125"/>
      <c r="X125" s="125"/>
      <c r="Y125" s="125"/>
      <c r="Z125" s="125"/>
      <c r="AA125" s="125"/>
      <c r="AB125" s="125"/>
      <c r="AC125" s="125"/>
      <c r="AD125" s="125"/>
      <c r="AE125" s="125"/>
      <c r="AF125" s="125"/>
      <c r="AG125" s="122" t="str">
        <f t="shared" si="46"/>
        <v/>
      </c>
      <c r="AH125" s="165" t="e">
        <f>[2]PLAN_2!O126-[2]PLAN_2!W126-Q125-R125-S125-T125-U125+AU125-([1]NN!L128*0.15)</f>
        <v>#VALUE!</v>
      </c>
      <c r="AI125" s="165">
        <f>[2]PLAN_2!P126-[2]PLAN_2!X126</f>
        <v>0</v>
      </c>
      <c r="AJ125" s="165">
        <f>[2]PLAN_2!Q126-[2]PLAN_2!Y126</f>
        <v>0</v>
      </c>
      <c r="AK125" s="166">
        <f>IF([2]PLAN_1!L126="konieczne",3500,IF([2]PLAN_1!L126="potrzebne",2500,IF([2]PLAN_1!L126="wskazane",1500,0)))</f>
        <v>0</v>
      </c>
      <c r="AO125" s="167"/>
      <c r="AP125" s="167"/>
      <c r="AQ125" s="167"/>
      <c r="AR125" s="167"/>
      <c r="AS125" s="167"/>
      <c r="AT125" s="167"/>
      <c r="AU125" s="125"/>
      <c r="AV125" s="164" t="str">
        <f t="shared" si="38"/>
        <v/>
      </c>
      <c r="AW125" s="127" t="str">
        <f t="shared" si="47"/>
        <v/>
      </c>
      <c r="AX125" s="133" t="str">
        <f>IF(A125="","",IF(D125="","",INDEX([1]POBRANIE_!$B$6:$F$89,MATCH(D125,[1]POBRANIE_!$A$6:$A$89,0),5)))</f>
        <v/>
      </c>
      <c r="AY125" s="134" t="str">
        <f t="shared" si="67"/>
        <v/>
      </c>
      <c r="AZ125" s="134" t="str">
        <f t="shared" si="48"/>
        <v/>
      </c>
      <c r="BA125" s="135" t="str">
        <f t="shared" si="49"/>
        <v xml:space="preserve"> </v>
      </c>
      <c r="BB125" s="136" t="str">
        <f t="shared" si="50"/>
        <v xml:space="preserve"> </v>
      </c>
      <c r="BD125" s="160" t="str">
        <f t="shared" si="51"/>
        <v/>
      </c>
      <c r="BE125" s="143" t="str">
        <f t="shared" si="51"/>
        <v/>
      </c>
      <c r="BF125" s="143" t="str">
        <f t="shared" si="51"/>
        <v/>
      </c>
      <c r="BG125" s="161" t="str">
        <f t="shared" si="51"/>
        <v/>
      </c>
      <c r="BH125" s="140"/>
      <c r="BI125" s="140"/>
      <c r="BJ125" s="141"/>
      <c r="BK125" s="142" t="str">
        <f t="shared" si="52"/>
        <v/>
      </c>
      <c r="BL125" s="143"/>
      <c r="BM125" s="162" t="str">
        <f t="shared" si="53"/>
        <v/>
      </c>
      <c r="BN125" s="140"/>
      <c r="BO125" s="145" t="str">
        <f t="shared" si="71"/>
        <v/>
      </c>
      <c r="BP125" s="140"/>
      <c r="BQ125" s="140"/>
      <c r="BR125" s="163" t="str">
        <f t="shared" si="54"/>
        <v/>
      </c>
      <c r="BS125" s="163" t="str">
        <f t="shared" si="55"/>
        <v/>
      </c>
      <c r="BT125" s="147" t="str">
        <f t="shared" si="56"/>
        <v/>
      </c>
      <c r="BU125" s="151"/>
      <c r="BV125" s="148" t="str">
        <f t="shared" si="68"/>
        <v/>
      </c>
      <c r="BW125" s="149" t="str">
        <f t="shared" si="57"/>
        <v/>
      </c>
      <c r="BX125" s="150"/>
      <c r="BY125" s="151" t="str">
        <f t="shared" si="58"/>
        <v/>
      </c>
      <c r="BZ125" s="152"/>
      <c r="CA125" s="145" t="str">
        <f t="shared" si="70"/>
        <v/>
      </c>
      <c r="CB125" s="150"/>
      <c r="CC125" s="151" t="str">
        <f t="shared" si="59"/>
        <v/>
      </c>
      <c r="CD125" s="152"/>
      <c r="CE125" s="145" t="str">
        <f t="shared" si="39"/>
        <v/>
      </c>
      <c r="CF125" s="153" t="str">
        <f t="shared" si="60"/>
        <v/>
      </c>
      <c r="CG125" s="153" t="str">
        <f t="shared" si="61"/>
        <v/>
      </c>
      <c r="CH125" s="154" t="str">
        <f t="shared" si="62"/>
        <v/>
      </c>
      <c r="CI125" s="153" t="str">
        <f t="shared" si="63"/>
        <v/>
      </c>
      <c r="CJ125" s="153" t="str">
        <f t="shared" si="64"/>
        <v/>
      </c>
      <c r="CK125" s="153" t="str">
        <f t="shared" si="65"/>
        <v/>
      </c>
      <c r="CL125" s="155"/>
      <c r="CM125" s="124"/>
      <c r="CN125" s="253">
        <f t="shared" si="69"/>
        <v>0</v>
      </c>
    </row>
    <row r="126" spans="1:92" ht="30" customHeight="1" thickBot="1" x14ac:dyDescent="0.35">
      <c r="A126" s="120" t="str">
        <f t="shared" si="66"/>
        <v/>
      </c>
      <c r="B126" s="121"/>
      <c r="C126" s="121"/>
      <c r="D126" s="121"/>
      <c r="E126" s="122" t="str">
        <f>IF('[1]UPR BILANS N'!N127="","",'[1]UPR BILANS N'!N127)</f>
        <v/>
      </c>
      <c r="F126" s="123"/>
      <c r="G126" s="124"/>
      <c r="H126" s="121"/>
      <c r="I126" s="125"/>
      <c r="J126" s="164" t="str">
        <f t="shared" si="40"/>
        <v/>
      </c>
      <c r="K126" s="164" t="str">
        <f t="shared" si="41"/>
        <v/>
      </c>
      <c r="L126" s="125"/>
      <c r="M126" s="125"/>
      <c r="N126" s="122" t="str">
        <f t="shared" si="42"/>
        <v/>
      </c>
      <c r="O126" s="122" t="str">
        <f t="shared" si="43"/>
        <v/>
      </c>
      <c r="P126" s="127" t="str">
        <f t="shared" si="44"/>
        <v/>
      </c>
      <c r="Q126" s="128"/>
      <c r="R126" s="125"/>
      <c r="S126" s="125"/>
      <c r="T126" s="125"/>
      <c r="U126" s="125"/>
      <c r="V126" s="122" t="str">
        <f t="shared" si="45"/>
        <v/>
      </c>
      <c r="W126" s="125"/>
      <c r="X126" s="125"/>
      <c r="Y126" s="125"/>
      <c r="Z126" s="125"/>
      <c r="AA126" s="125"/>
      <c r="AB126" s="125"/>
      <c r="AC126" s="125"/>
      <c r="AD126" s="125"/>
      <c r="AE126" s="125"/>
      <c r="AF126" s="125"/>
      <c r="AG126" s="122" t="str">
        <f t="shared" si="46"/>
        <v/>
      </c>
      <c r="AH126" s="165" t="e">
        <f>[2]PLAN_2!O127-[2]PLAN_2!W127-Q126-R126-S126-T126-U126+AU126-([1]NN!L129*0.15)</f>
        <v>#VALUE!</v>
      </c>
      <c r="AI126" s="165">
        <f>[2]PLAN_2!P127-[2]PLAN_2!X127</f>
        <v>0</v>
      </c>
      <c r="AJ126" s="165">
        <f>[2]PLAN_2!Q127-[2]PLAN_2!Y127</f>
        <v>0</v>
      </c>
      <c r="AK126" s="166">
        <f>IF([2]PLAN_1!L127="konieczne",3500,IF([2]PLAN_1!L127="potrzebne",2500,IF([2]PLAN_1!L127="wskazane",1500,0)))</f>
        <v>0</v>
      </c>
      <c r="AO126" s="167"/>
      <c r="AP126" s="167"/>
      <c r="AQ126" s="167"/>
      <c r="AR126" s="167"/>
      <c r="AS126" s="167"/>
      <c r="AT126" s="167"/>
      <c r="AU126" s="125"/>
      <c r="AV126" s="164" t="str">
        <f t="shared" si="38"/>
        <v/>
      </c>
      <c r="AW126" s="127" t="str">
        <f t="shared" si="47"/>
        <v/>
      </c>
      <c r="AX126" s="133" t="str">
        <f>IF(A126="","",IF(D126="","",INDEX([1]POBRANIE_!$B$6:$F$89,MATCH(D126,[1]POBRANIE_!$A$6:$A$89,0),5)))</f>
        <v/>
      </c>
      <c r="AY126" s="134" t="str">
        <f t="shared" si="67"/>
        <v/>
      </c>
      <c r="AZ126" s="134" t="str">
        <f t="shared" si="48"/>
        <v/>
      </c>
      <c r="BA126" s="135" t="str">
        <f t="shared" si="49"/>
        <v xml:space="preserve"> </v>
      </c>
      <c r="BB126" s="136" t="str">
        <f t="shared" si="50"/>
        <v xml:space="preserve"> </v>
      </c>
      <c r="BD126" s="160" t="str">
        <f t="shared" si="51"/>
        <v/>
      </c>
      <c r="BE126" s="143" t="str">
        <f t="shared" si="51"/>
        <v/>
      </c>
      <c r="BF126" s="143" t="str">
        <f t="shared" si="51"/>
        <v/>
      </c>
      <c r="BG126" s="161" t="str">
        <f t="shared" si="51"/>
        <v/>
      </c>
      <c r="BH126" s="140"/>
      <c r="BI126" s="140"/>
      <c r="BJ126" s="141"/>
      <c r="BK126" s="142" t="str">
        <f t="shared" si="52"/>
        <v/>
      </c>
      <c r="BL126" s="143"/>
      <c r="BM126" s="162" t="str">
        <f t="shared" si="53"/>
        <v/>
      </c>
      <c r="BN126" s="140"/>
      <c r="BO126" s="145" t="str">
        <f t="shared" si="71"/>
        <v/>
      </c>
      <c r="BP126" s="140"/>
      <c r="BQ126" s="140"/>
      <c r="BR126" s="163" t="str">
        <f t="shared" si="54"/>
        <v/>
      </c>
      <c r="BS126" s="163" t="str">
        <f t="shared" si="55"/>
        <v/>
      </c>
      <c r="BT126" s="147" t="str">
        <f t="shared" si="56"/>
        <v/>
      </c>
      <c r="BU126" s="151"/>
      <c r="BV126" s="148" t="str">
        <f t="shared" si="68"/>
        <v/>
      </c>
      <c r="BW126" s="149" t="str">
        <f t="shared" si="57"/>
        <v/>
      </c>
      <c r="BX126" s="150"/>
      <c r="BY126" s="151" t="str">
        <f t="shared" si="58"/>
        <v/>
      </c>
      <c r="BZ126" s="152"/>
      <c r="CA126" s="145" t="str">
        <f t="shared" si="70"/>
        <v/>
      </c>
      <c r="CB126" s="150"/>
      <c r="CC126" s="151" t="str">
        <f t="shared" si="59"/>
        <v/>
      </c>
      <c r="CD126" s="152"/>
      <c r="CE126" s="145" t="str">
        <f t="shared" si="39"/>
        <v/>
      </c>
      <c r="CF126" s="153" t="str">
        <f t="shared" si="60"/>
        <v/>
      </c>
      <c r="CG126" s="153" t="str">
        <f t="shared" si="61"/>
        <v/>
      </c>
      <c r="CH126" s="154" t="str">
        <f t="shared" si="62"/>
        <v/>
      </c>
      <c r="CI126" s="153" t="str">
        <f t="shared" si="63"/>
        <v/>
      </c>
      <c r="CJ126" s="153" t="str">
        <f t="shared" si="64"/>
        <v/>
      </c>
      <c r="CK126" s="153" t="str">
        <f t="shared" si="65"/>
        <v/>
      </c>
      <c r="CL126" s="155"/>
      <c r="CM126" s="124"/>
      <c r="CN126" s="253">
        <f t="shared" si="69"/>
        <v>0</v>
      </c>
    </row>
    <row r="127" spans="1:92" ht="30" customHeight="1" thickBot="1" x14ac:dyDescent="0.35">
      <c r="A127" s="120" t="str">
        <f t="shared" si="66"/>
        <v/>
      </c>
      <c r="B127" s="121"/>
      <c r="C127" s="121"/>
      <c r="D127" s="121"/>
      <c r="E127" s="122" t="str">
        <f>IF('[1]UPR BILANS N'!N128="","",'[1]UPR BILANS N'!N128)</f>
        <v/>
      </c>
      <c r="F127" s="123"/>
      <c r="G127" s="124"/>
      <c r="H127" s="121"/>
      <c r="I127" s="125"/>
      <c r="J127" s="164" t="str">
        <f t="shared" si="40"/>
        <v/>
      </c>
      <c r="K127" s="164" t="str">
        <f t="shared" si="41"/>
        <v/>
      </c>
      <c r="L127" s="125"/>
      <c r="M127" s="125"/>
      <c r="N127" s="122" t="str">
        <f t="shared" si="42"/>
        <v/>
      </c>
      <c r="O127" s="122" t="str">
        <f t="shared" si="43"/>
        <v/>
      </c>
      <c r="P127" s="127" t="str">
        <f t="shared" si="44"/>
        <v/>
      </c>
      <c r="Q127" s="128"/>
      <c r="R127" s="125"/>
      <c r="S127" s="125"/>
      <c r="T127" s="125"/>
      <c r="U127" s="125"/>
      <c r="V127" s="122" t="str">
        <f t="shared" si="45"/>
        <v/>
      </c>
      <c r="W127" s="125"/>
      <c r="X127" s="125"/>
      <c r="Y127" s="125"/>
      <c r="Z127" s="125"/>
      <c r="AA127" s="125"/>
      <c r="AB127" s="125"/>
      <c r="AC127" s="125"/>
      <c r="AD127" s="125"/>
      <c r="AE127" s="125"/>
      <c r="AF127" s="125"/>
      <c r="AG127" s="122" t="str">
        <f t="shared" si="46"/>
        <v/>
      </c>
      <c r="AH127" s="165" t="e">
        <f>[2]PLAN_2!O128-[2]PLAN_2!W128-Q127-R127-S127-T127-U127+AU127-([1]NN!L130*0.15)</f>
        <v>#VALUE!</v>
      </c>
      <c r="AI127" s="165">
        <f>[2]PLAN_2!P128-[2]PLAN_2!X128</f>
        <v>0</v>
      </c>
      <c r="AJ127" s="165">
        <f>[2]PLAN_2!Q128-[2]PLAN_2!Y128</f>
        <v>0</v>
      </c>
      <c r="AK127" s="166">
        <f>IF([2]PLAN_1!L128="konieczne",3500,IF([2]PLAN_1!L128="potrzebne",2500,IF([2]PLAN_1!L128="wskazane",1500,0)))</f>
        <v>0</v>
      </c>
      <c r="AO127" s="167"/>
      <c r="AP127" s="167"/>
      <c r="AQ127" s="167"/>
      <c r="AR127" s="167"/>
      <c r="AS127" s="167"/>
      <c r="AT127" s="167"/>
      <c r="AU127" s="125"/>
      <c r="AV127" s="164" t="str">
        <f t="shared" si="38"/>
        <v/>
      </c>
      <c r="AW127" s="127" t="str">
        <f t="shared" si="47"/>
        <v/>
      </c>
      <c r="AX127" s="133" t="str">
        <f>IF(A127="","",IF(D127="","",INDEX([1]POBRANIE_!$B$6:$F$89,MATCH(D127,[1]POBRANIE_!$A$6:$A$89,0),5)))</f>
        <v/>
      </c>
      <c r="AY127" s="134" t="str">
        <f t="shared" si="67"/>
        <v/>
      </c>
      <c r="AZ127" s="134" t="str">
        <f t="shared" si="48"/>
        <v/>
      </c>
      <c r="BA127" s="135" t="str">
        <f t="shared" si="49"/>
        <v xml:space="preserve"> </v>
      </c>
      <c r="BB127" s="136" t="str">
        <f t="shared" si="50"/>
        <v xml:space="preserve"> </v>
      </c>
      <c r="BD127" s="160" t="str">
        <f t="shared" si="51"/>
        <v/>
      </c>
      <c r="BE127" s="143" t="str">
        <f t="shared" si="51"/>
        <v/>
      </c>
      <c r="BF127" s="143" t="str">
        <f t="shared" si="51"/>
        <v/>
      </c>
      <c r="BG127" s="161" t="str">
        <f t="shared" si="51"/>
        <v/>
      </c>
      <c r="BH127" s="140"/>
      <c r="BI127" s="140"/>
      <c r="BJ127" s="141"/>
      <c r="BK127" s="142" t="str">
        <f t="shared" si="52"/>
        <v/>
      </c>
      <c r="BL127" s="143"/>
      <c r="BM127" s="162" t="str">
        <f t="shared" si="53"/>
        <v/>
      </c>
      <c r="BN127" s="140"/>
      <c r="BO127" s="145" t="str">
        <f t="shared" si="71"/>
        <v/>
      </c>
      <c r="BP127" s="140"/>
      <c r="BQ127" s="140"/>
      <c r="BR127" s="163" t="str">
        <f t="shared" si="54"/>
        <v/>
      </c>
      <c r="BS127" s="163" t="str">
        <f t="shared" si="55"/>
        <v/>
      </c>
      <c r="BT127" s="147" t="str">
        <f t="shared" si="56"/>
        <v/>
      </c>
      <c r="BU127" s="151"/>
      <c r="BV127" s="148" t="str">
        <f t="shared" si="68"/>
        <v/>
      </c>
      <c r="BW127" s="149" t="str">
        <f t="shared" si="57"/>
        <v/>
      </c>
      <c r="BX127" s="150"/>
      <c r="BY127" s="151" t="str">
        <f t="shared" si="58"/>
        <v/>
      </c>
      <c r="BZ127" s="152"/>
      <c r="CA127" s="145" t="str">
        <f t="shared" si="70"/>
        <v/>
      </c>
      <c r="CB127" s="150"/>
      <c r="CC127" s="151" t="str">
        <f t="shared" si="59"/>
        <v/>
      </c>
      <c r="CD127" s="152"/>
      <c r="CE127" s="145" t="str">
        <f t="shared" si="39"/>
        <v/>
      </c>
      <c r="CF127" s="153" t="str">
        <f t="shared" si="60"/>
        <v/>
      </c>
      <c r="CG127" s="153" t="str">
        <f t="shared" si="61"/>
        <v/>
      </c>
      <c r="CH127" s="154" t="str">
        <f t="shared" si="62"/>
        <v/>
      </c>
      <c r="CI127" s="153" t="str">
        <f t="shared" si="63"/>
        <v/>
      </c>
      <c r="CJ127" s="153" t="str">
        <f t="shared" si="64"/>
        <v/>
      </c>
      <c r="CK127" s="153" t="str">
        <f t="shared" si="65"/>
        <v/>
      </c>
      <c r="CL127" s="155"/>
      <c r="CM127" s="124"/>
      <c r="CN127" s="253">
        <f t="shared" si="69"/>
        <v>0</v>
      </c>
    </row>
    <row r="128" spans="1:92" ht="30" customHeight="1" thickBot="1" x14ac:dyDescent="0.35">
      <c r="A128" s="120" t="str">
        <f t="shared" si="66"/>
        <v/>
      </c>
      <c r="B128" s="121"/>
      <c r="C128" s="121"/>
      <c r="D128" s="121"/>
      <c r="E128" s="122" t="str">
        <f>IF('[1]UPR BILANS N'!N129="","",'[1]UPR BILANS N'!N129)</f>
        <v/>
      </c>
      <c r="F128" s="123"/>
      <c r="G128" s="124"/>
      <c r="H128" s="121"/>
      <c r="I128" s="125"/>
      <c r="J128" s="164" t="str">
        <f t="shared" si="40"/>
        <v/>
      </c>
      <c r="K128" s="164" t="str">
        <f t="shared" si="41"/>
        <v/>
      </c>
      <c r="L128" s="125"/>
      <c r="M128" s="125"/>
      <c r="N128" s="122" t="str">
        <f t="shared" si="42"/>
        <v/>
      </c>
      <c r="O128" s="122" t="str">
        <f t="shared" si="43"/>
        <v/>
      </c>
      <c r="P128" s="127" t="str">
        <f t="shared" si="44"/>
        <v/>
      </c>
      <c r="Q128" s="128"/>
      <c r="R128" s="125"/>
      <c r="S128" s="125"/>
      <c r="T128" s="125"/>
      <c r="U128" s="125"/>
      <c r="V128" s="122" t="str">
        <f t="shared" si="45"/>
        <v/>
      </c>
      <c r="W128" s="125"/>
      <c r="X128" s="125"/>
      <c r="Y128" s="125"/>
      <c r="Z128" s="125"/>
      <c r="AA128" s="125"/>
      <c r="AB128" s="125"/>
      <c r="AC128" s="125"/>
      <c r="AD128" s="125"/>
      <c r="AE128" s="125"/>
      <c r="AF128" s="125"/>
      <c r="AG128" s="122" t="str">
        <f t="shared" si="46"/>
        <v/>
      </c>
      <c r="AH128" s="165" t="e">
        <f>[2]PLAN_2!O129-[2]PLAN_2!W129-Q128-R128-S128-T128-U128+AU128-([1]NN!L131*0.15)</f>
        <v>#VALUE!</v>
      </c>
      <c r="AI128" s="165">
        <f>[2]PLAN_2!P129-[2]PLAN_2!X129</f>
        <v>0</v>
      </c>
      <c r="AJ128" s="165">
        <f>[2]PLAN_2!Q129-[2]PLAN_2!Y129</f>
        <v>0</v>
      </c>
      <c r="AK128" s="166">
        <f>IF([2]PLAN_1!L129="konieczne",3500,IF([2]PLAN_1!L129="potrzebne",2500,IF([2]PLAN_1!L129="wskazane",1500,0)))</f>
        <v>0</v>
      </c>
      <c r="AO128" s="167"/>
      <c r="AP128" s="167"/>
      <c r="AQ128" s="167"/>
      <c r="AR128" s="167"/>
      <c r="AS128" s="167"/>
      <c r="AT128" s="167"/>
      <c r="AU128" s="125"/>
      <c r="AV128" s="164" t="str">
        <f t="shared" si="38"/>
        <v/>
      </c>
      <c r="AW128" s="127" t="str">
        <f t="shared" si="47"/>
        <v/>
      </c>
      <c r="AX128" s="133" t="str">
        <f>IF(A128="","",IF(D128="","",INDEX([1]POBRANIE_!$B$6:$F$89,MATCH(D128,[1]POBRANIE_!$A$6:$A$89,0),5)))</f>
        <v/>
      </c>
      <c r="AY128" s="134" t="str">
        <f t="shared" si="67"/>
        <v/>
      </c>
      <c r="AZ128" s="134" t="str">
        <f t="shared" si="48"/>
        <v/>
      </c>
      <c r="BA128" s="135" t="str">
        <f t="shared" si="49"/>
        <v xml:space="preserve"> </v>
      </c>
      <c r="BB128" s="136" t="str">
        <f t="shared" si="50"/>
        <v xml:space="preserve"> </v>
      </c>
      <c r="BD128" s="160" t="str">
        <f t="shared" si="51"/>
        <v/>
      </c>
      <c r="BE128" s="143" t="str">
        <f t="shared" si="51"/>
        <v/>
      </c>
      <c r="BF128" s="143" t="str">
        <f t="shared" si="51"/>
        <v/>
      </c>
      <c r="BG128" s="161" t="str">
        <f t="shared" si="51"/>
        <v/>
      </c>
      <c r="BH128" s="140"/>
      <c r="BI128" s="140"/>
      <c r="BJ128" s="141"/>
      <c r="BK128" s="142" t="str">
        <f t="shared" si="52"/>
        <v/>
      </c>
      <c r="BL128" s="143"/>
      <c r="BM128" s="162" t="str">
        <f t="shared" si="53"/>
        <v/>
      </c>
      <c r="BN128" s="140"/>
      <c r="BO128" s="145" t="str">
        <f t="shared" si="71"/>
        <v/>
      </c>
      <c r="BP128" s="140"/>
      <c r="BQ128" s="140"/>
      <c r="BR128" s="163" t="str">
        <f t="shared" si="54"/>
        <v/>
      </c>
      <c r="BS128" s="163" t="str">
        <f t="shared" si="55"/>
        <v/>
      </c>
      <c r="BT128" s="147" t="str">
        <f t="shared" si="56"/>
        <v/>
      </c>
      <c r="BU128" s="151"/>
      <c r="BV128" s="148" t="str">
        <f t="shared" si="68"/>
        <v/>
      </c>
      <c r="BW128" s="149" t="str">
        <f t="shared" si="57"/>
        <v/>
      </c>
      <c r="BX128" s="150"/>
      <c r="BY128" s="151" t="str">
        <f t="shared" si="58"/>
        <v/>
      </c>
      <c r="BZ128" s="152"/>
      <c r="CA128" s="145" t="str">
        <f t="shared" si="70"/>
        <v/>
      </c>
      <c r="CB128" s="150"/>
      <c r="CC128" s="151" t="str">
        <f t="shared" si="59"/>
        <v/>
      </c>
      <c r="CD128" s="152"/>
      <c r="CE128" s="145" t="str">
        <f t="shared" si="39"/>
        <v/>
      </c>
      <c r="CF128" s="153" t="str">
        <f t="shared" si="60"/>
        <v/>
      </c>
      <c r="CG128" s="153" t="str">
        <f t="shared" si="61"/>
        <v/>
      </c>
      <c r="CH128" s="154" t="str">
        <f t="shared" si="62"/>
        <v/>
      </c>
      <c r="CI128" s="153" t="str">
        <f t="shared" si="63"/>
        <v/>
      </c>
      <c r="CJ128" s="153" t="str">
        <f t="shared" si="64"/>
        <v/>
      </c>
      <c r="CK128" s="153" t="str">
        <f t="shared" si="65"/>
        <v/>
      </c>
      <c r="CL128" s="155"/>
      <c r="CM128" s="124"/>
      <c r="CN128" s="253">
        <f t="shared" si="69"/>
        <v>0</v>
      </c>
    </row>
    <row r="129" spans="1:92" ht="30" customHeight="1" thickBot="1" x14ac:dyDescent="0.35">
      <c r="A129" s="120" t="str">
        <f t="shared" si="66"/>
        <v/>
      </c>
      <c r="B129" s="121"/>
      <c r="C129" s="121"/>
      <c r="D129" s="121"/>
      <c r="E129" s="122" t="str">
        <f>IF('[1]UPR BILANS N'!N130="","",'[1]UPR BILANS N'!N130)</f>
        <v/>
      </c>
      <c r="F129" s="123"/>
      <c r="G129" s="124"/>
      <c r="H129" s="121"/>
      <c r="I129" s="125"/>
      <c r="J129" s="164" t="str">
        <f t="shared" si="40"/>
        <v/>
      </c>
      <c r="K129" s="164" t="str">
        <f t="shared" si="41"/>
        <v/>
      </c>
      <c r="L129" s="125"/>
      <c r="M129" s="125"/>
      <c r="N129" s="122" t="str">
        <f t="shared" si="42"/>
        <v/>
      </c>
      <c r="O129" s="122" t="str">
        <f t="shared" si="43"/>
        <v/>
      </c>
      <c r="P129" s="127" t="str">
        <f t="shared" si="44"/>
        <v/>
      </c>
      <c r="Q129" s="128"/>
      <c r="R129" s="125"/>
      <c r="S129" s="125"/>
      <c r="T129" s="125"/>
      <c r="U129" s="125"/>
      <c r="V129" s="122" t="str">
        <f t="shared" si="45"/>
        <v/>
      </c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  <c r="AG129" s="122" t="str">
        <f t="shared" si="46"/>
        <v/>
      </c>
      <c r="AH129" s="165" t="e">
        <f>[2]PLAN_2!O130-[2]PLAN_2!W130-Q129-R129-S129-T129-U129+AU129-([1]NN!L132*0.15)</f>
        <v>#VALUE!</v>
      </c>
      <c r="AI129" s="165">
        <f>[2]PLAN_2!P130-[2]PLAN_2!X130</f>
        <v>0</v>
      </c>
      <c r="AJ129" s="165">
        <f>[2]PLAN_2!Q130-[2]PLAN_2!Y130</f>
        <v>0</v>
      </c>
      <c r="AK129" s="166">
        <f>IF([2]PLAN_1!L130="konieczne",3500,IF([2]PLAN_1!L130="potrzebne",2500,IF([2]PLAN_1!L130="wskazane",1500,0)))</f>
        <v>0</v>
      </c>
      <c r="AO129" s="167"/>
      <c r="AP129" s="167"/>
      <c r="AQ129" s="167"/>
      <c r="AR129" s="167"/>
      <c r="AS129" s="167"/>
      <c r="AT129" s="167"/>
      <c r="AU129" s="125"/>
      <c r="AV129" s="164" t="str">
        <f t="shared" si="38"/>
        <v/>
      </c>
      <c r="AW129" s="127" t="str">
        <f t="shared" si="47"/>
        <v/>
      </c>
      <c r="AX129" s="133" t="str">
        <f>IF(A129="","",IF(D129="","",INDEX([1]POBRANIE_!$B$6:$F$89,MATCH(D129,[1]POBRANIE_!$A$6:$A$89,0),5)))</f>
        <v/>
      </c>
      <c r="AY129" s="134" t="str">
        <f t="shared" si="67"/>
        <v/>
      </c>
      <c r="AZ129" s="134" t="str">
        <f t="shared" si="48"/>
        <v/>
      </c>
      <c r="BA129" s="135" t="str">
        <f t="shared" si="49"/>
        <v xml:space="preserve"> </v>
      </c>
      <c r="BB129" s="136" t="str">
        <f t="shared" si="50"/>
        <v xml:space="preserve"> </v>
      </c>
      <c r="BD129" s="160" t="str">
        <f t="shared" si="51"/>
        <v/>
      </c>
      <c r="BE129" s="143" t="str">
        <f t="shared" si="51"/>
        <v/>
      </c>
      <c r="BF129" s="143" t="str">
        <f t="shared" si="51"/>
        <v/>
      </c>
      <c r="BG129" s="161" t="str">
        <f t="shared" si="51"/>
        <v/>
      </c>
      <c r="BH129" s="140"/>
      <c r="BI129" s="140"/>
      <c r="BJ129" s="141"/>
      <c r="BK129" s="142" t="str">
        <f t="shared" si="52"/>
        <v/>
      </c>
      <c r="BL129" s="143"/>
      <c r="BM129" s="162" t="str">
        <f t="shared" si="53"/>
        <v/>
      </c>
      <c r="BN129" s="140"/>
      <c r="BO129" s="145" t="str">
        <f t="shared" si="71"/>
        <v/>
      </c>
      <c r="BP129" s="140"/>
      <c r="BQ129" s="140"/>
      <c r="BR129" s="163" t="str">
        <f t="shared" si="54"/>
        <v/>
      </c>
      <c r="BS129" s="163" t="str">
        <f t="shared" si="55"/>
        <v/>
      </c>
      <c r="BT129" s="147" t="str">
        <f t="shared" si="56"/>
        <v/>
      </c>
      <c r="BU129" s="151"/>
      <c r="BV129" s="148" t="str">
        <f t="shared" si="68"/>
        <v/>
      </c>
      <c r="BW129" s="149" t="str">
        <f t="shared" si="57"/>
        <v/>
      </c>
      <c r="BX129" s="150"/>
      <c r="BY129" s="151" t="str">
        <f t="shared" si="58"/>
        <v/>
      </c>
      <c r="BZ129" s="152"/>
      <c r="CA129" s="145" t="str">
        <f t="shared" si="70"/>
        <v/>
      </c>
      <c r="CB129" s="150"/>
      <c r="CC129" s="151" t="str">
        <f t="shared" si="59"/>
        <v/>
      </c>
      <c r="CD129" s="152"/>
      <c r="CE129" s="145" t="str">
        <f t="shared" si="39"/>
        <v/>
      </c>
      <c r="CF129" s="153" t="str">
        <f t="shared" si="60"/>
        <v/>
      </c>
      <c r="CG129" s="153" t="str">
        <f t="shared" si="61"/>
        <v/>
      </c>
      <c r="CH129" s="154" t="str">
        <f t="shared" si="62"/>
        <v/>
      </c>
      <c r="CI129" s="153" t="str">
        <f t="shared" si="63"/>
        <v/>
      </c>
      <c r="CJ129" s="153" t="str">
        <f t="shared" si="64"/>
        <v/>
      </c>
      <c r="CK129" s="153" t="str">
        <f t="shared" si="65"/>
        <v/>
      </c>
      <c r="CL129" s="155"/>
      <c r="CM129" s="124"/>
      <c r="CN129" s="253">
        <f t="shared" si="69"/>
        <v>0</v>
      </c>
    </row>
    <row r="130" spans="1:92" ht="30" customHeight="1" thickBot="1" x14ac:dyDescent="0.35">
      <c r="A130" s="120" t="str">
        <f t="shared" si="66"/>
        <v/>
      </c>
      <c r="B130" s="121"/>
      <c r="C130" s="121"/>
      <c r="D130" s="121"/>
      <c r="E130" s="122" t="str">
        <f>IF('[1]UPR BILANS N'!N131="","",'[1]UPR BILANS N'!N131)</f>
        <v/>
      </c>
      <c r="F130" s="123"/>
      <c r="G130" s="124"/>
      <c r="H130" s="121"/>
      <c r="I130" s="125"/>
      <c r="J130" s="164" t="str">
        <f t="shared" si="40"/>
        <v/>
      </c>
      <c r="K130" s="164" t="str">
        <f t="shared" si="41"/>
        <v/>
      </c>
      <c r="L130" s="125"/>
      <c r="M130" s="125"/>
      <c r="N130" s="122" t="str">
        <f t="shared" si="42"/>
        <v/>
      </c>
      <c r="O130" s="122" t="str">
        <f t="shared" si="43"/>
        <v/>
      </c>
      <c r="P130" s="127" t="str">
        <f t="shared" si="44"/>
        <v/>
      </c>
      <c r="Q130" s="128"/>
      <c r="R130" s="125"/>
      <c r="S130" s="125"/>
      <c r="T130" s="125"/>
      <c r="U130" s="125"/>
      <c r="V130" s="122" t="str">
        <f t="shared" si="45"/>
        <v/>
      </c>
      <c r="W130" s="125"/>
      <c r="X130" s="125"/>
      <c r="Y130" s="125"/>
      <c r="Z130" s="125"/>
      <c r="AA130" s="125"/>
      <c r="AB130" s="125"/>
      <c r="AC130" s="125"/>
      <c r="AD130" s="125"/>
      <c r="AE130" s="125"/>
      <c r="AF130" s="125"/>
      <c r="AG130" s="122" t="str">
        <f t="shared" si="46"/>
        <v/>
      </c>
      <c r="AH130" s="165" t="e">
        <f>[2]PLAN_2!O131-[2]PLAN_2!W131-Q130-R130-S130-T130-U130+AU130-([1]NN!L133*0.15)</f>
        <v>#VALUE!</v>
      </c>
      <c r="AI130" s="165">
        <f>[2]PLAN_2!P131-[2]PLAN_2!X131</f>
        <v>0</v>
      </c>
      <c r="AJ130" s="165">
        <f>[2]PLAN_2!Q131-[2]PLAN_2!Y131</f>
        <v>0</v>
      </c>
      <c r="AK130" s="166">
        <f>IF([2]PLAN_1!L131="konieczne",3500,IF([2]PLAN_1!L131="potrzebne",2500,IF([2]PLAN_1!L131="wskazane",1500,0)))</f>
        <v>0</v>
      </c>
      <c r="AO130" s="167"/>
      <c r="AP130" s="167"/>
      <c r="AQ130" s="167"/>
      <c r="AR130" s="167"/>
      <c r="AS130" s="167"/>
      <c r="AT130" s="167"/>
      <c r="AU130" s="125"/>
      <c r="AV130" s="164" t="str">
        <f t="shared" si="38"/>
        <v/>
      </c>
      <c r="AW130" s="127" t="str">
        <f t="shared" si="47"/>
        <v/>
      </c>
      <c r="AX130" s="133" t="str">
        <f>IF(A130="","",IF(D130="","",INDEX([1]POBRANIE_!$B$6:$F$89,MATCH(D130,[1]POBRANIE_!$A$6:$A$89,0),5)))</f>
        <v/>
      </c>
      <c r="AY130" s="134" t="str">
        <f t="shared" si="67"/>
        <v/>
      </c>
      <c r="AZ130" s="134" t="str">
        <f t="shared" si="48"/>
        <v/>
      </c>
      <c r="BA130" s="135" t="str">
        <f t="shared" si="49"/>
        <v xml:space="preserve"> </v>
      </c>
      <c r="BB130" s="136" t="str">
        <f t="shared" si="50"/>
        <v xml:space="preserve"> </v>
      </c>
      <c r="BD130" s="160" t="str">
        <f t="shared" si="51"/>
        <v/>
      </c>
      <c r="BE130" s="143" t="str">
        <f t="shared" si="51"/>
        <v/>
      </c>
      <c r="BF130" s="143" t="str">
        <f t="shared" si="51"/>
        <v/>
      </c>
      <c r="BG130" s="161" t="str">
        <f t="shared" si="51"/>
        <v/>
      </c>
      <c r="BH130" s="140"/>
      <c r="BI130" s="140"/>
      <c r="BJ130" s="141"/>
      <c r="BK130" s="142" t="str">
        <f t="shared" si="52"/>
        <v/>
      </c>
      <c r="BL130" s="143"/>
      <c r="BM130" s="162" t="str">
        <f t="shared" si="53"/>
        <v/>
      </c>
      <c r="BN130" s="140"/>
      <c r="BO130" s="145" t="str">
        <f t="shared" si="71"/>
        <v/>
      </c>
      <c r="BP130" s="140"/>
      <c r="BQ130" s="140"/>
      <c r="BR130" s="163" t="str">
        <f t="shared" si="54"/>
        <v/>
      </c>
      <c r="BS130" s="163" t="str">
        <f t="shared" si="55"/>
        <v/>
      </c>
      <c r="BT130" s="147" t="str">
        <f t="shared" si="56"/>
        <v/>
      </c>
      <c r="BU130" s="151"/>
      <c r="BV130" s="148" t="str">
        <f t="shared" si="68"/>
        <v/>
      </c>
      <c r="BW130" s="149" t="str">
        <f t="shared" si="57"/>
        <v/>
      </c>
      <c r="BX130" s="150"/>
      <c r="BY130" s="151" t="str">
        <f t="shared" si="58"/>
        <v/>
      </c>
      <c r="BZ130" s="152"/>
      <c r="CA130" s="145" t="str">
        <f t="shared" si="70"/>
        <v/>
      </c>
      <c r="CB130" s="150"/>
      <c r="CC130" s="151" t="str">
        <f t="shared" si="59"/>
        <v/>
      </c>
      <c r="CD130" s="152"/>
      <c r="CE130" s="145" t="str">
        <f t="shared" si="39"/>
        <v/>
      </c>
      <c r="CF130" s="153" t="str">
        <f t="shared" si="60"/>
        <v/>
      </c>
      <c r="CG130" s="153" t="str">
        <f t="shared" si="61"/>
        <v/>
      </c>
      <c r="CH130" s="154" t="str">
        <f t="shared" si="62"/>
        <v/>
      </c>
      <c r="CI130" s="153" t="str">
        <f t="shared" si="63"/>
        <v/>
      </c>
      <c r="CJ130" s="153" t="str">
        <f t="shared" si="64"/>
        <v/>
      </c>
      <c r="CK130" s="153" t="str">
        <f t="shared" si="65"/>
        <v/>
      </c>
      <c r="CL130" s="155"/>
      <c r="CM130" s="124"/>
      <c r="CN130" s="253">
        <f t="shared" si="69"/>
        <v>0</v>
      </c>
    </row>
    <row r="131" spans="1:92" ht="30" customHeight="1" thickBot="1" x14ac:dyDescent="0.35">
      <c r="A131" s="120" t="str">
        <f t="shared" si="66"/>
        <v/>
      </c>
      <c r="B131" s="121"/>
      <c r="C131" s="121"/>
      <c r="D131" s="121"/>
      <c r="E131" s="122" t="str">
        <f>IF('[1]UPR BILANS N'!N132="","",'[1]UPR BILANS N'!N132)</f>
        <v/>
      </c>
      <c r="F131" s="123"/>
      <c r="G131" s="124"/>
      <c r="H131" s="121"/>
      <c r="I131" s="125"/>
      <c r="J131" s="164" t="str">
        <f t="shared" si="40"/>
        <v/>
      </c>
      <c r="K131" s="164" t="str">
        <f t="shared" si="41"/>
        <v/>
      </c>
      <c r="L131" s="125"/>
      <c r="M131" s="125"/>
      <c r="N131" s="122" t="str">
        <f t="shared" si="42"/>
        <v/>
      </c>
      <c r="O131" s="122" t="str">
        <f t="shared" si="43"/>
        <v/>
      </c>
      <c r="P131" s="127" t="str">
        <f t="shared" si="44"/>
        <v/>
      </c>
      <c r="Q131" s="128"/>
      <c r="R131" s="125"/>
      <c r="S131" s="125"/>
      <c r="T131" s="125"/>
      <c r="U131" s="125"/>
      <c r="V131" s="122" t="str">
        <f t="shared" si="45"/>
        <v/>
      </c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  <c r="AG131" s="122" t="str">
        <f t="shared" si="46"/>
        <v/>
      </c>
      <c r="AH131" s="165" t="e">
        <f>[2]PLAN_2!O132-[2]PLAN_2!W132-Q131-R131-S131-T131-U131+AU131-([1]NN!L134*0.15)</f>
        <v>#VALUE!</v>
      </c>
      <c r="AI131" s="165">
        <f>[2]PLAN_2!P132-[2]PLAN_2!X132</f>
        <v>0</v>
      </c>
      <c r="AJ131" s="165">
        <f>[2]PLAN_2!Q132-[2]PLAN_2!Y132</f>
        <v>0</v>
      </c>
      <c r="AK131" s="166">
        <f>IF([2]PLAN_1!L132="konieczne",3500,IF([2]PLAN_1!L132="potrzebne",2500,IF([2]PLAN_1!L132="wskazane",1500,0)))</f>
        <v>0</v>
      </c>
      <c r="AO131" s="167"/>
      <c r="AP131" s="167"/>
      <c r="AQ131" s="167"/>
      <c r="AR131" s="167"/>
      <c r="AS131" s="167"/>
      <c r="AT131" s="167"/>
      <c r="AU131" s="125"/>
      <c r="AV131" s="164" t="str">
        <f t="shared" si="38"/>
        <v/>
      </c>
      <c r="AW131" s="127" t="str">
        <f t="shared" si="47"/>
        <v/>
      </c>
      <c r="AX131" s="133" t="str">
        <f>IF(A131="","",IF(D131="","",INDEX([1]POBRANIE_!$B$6:$F$89,MATCH(D131,[1]POBRANIE_!$A$6:$A$89,0),5)))</f>
        <v/>
      </c>
      <c r="AY131" s="134" t="str">
        <f t="shared" si="67"/>
        <v/>
      </c>
      <c r="AZ131" s="134" t="str">
        <f t="shared" si="48"/>
        <v/>
      </c>
      <c r="BA131" s="135" t="str">
        <f t="shared" si="49"/>
        <v xml:space="preserve"> </v>
      </c>
      <c r="BB131" s="136" t="str">
        <f t="shared" si="50"/>
        <v xml:space="preserve"> </v>
      </c>
      <c r="BD131" s="160" t="str">
        <f t="shared" si="51"/>
        <v/>
      </c>
      <c r="BE131" s="143" t="str">
        <f t="shared" si="51"/>
        <v/>
      </c>
      <c r="BF131" s="143" t="str">
        <f t="shared" si="51"/>
        <v/>
      </c>
      <c r="BG131" s="161" t="str">
        <f t="shared" si="51"/>
        <v/>
      </c>
      <c r="BH131" s="140"/>
      <c r="BI131" s="140"/>
      <c r="BJ131" s="141"/>
      <c r="BK131" s="142" t="str">
        <f t="shared" si="52"/>
        <v/>
      </c>
      <c r="BL131" s="143"/>
      <c r="BM131" s="162" t="str">
        <f t="shared" si="53"/>
        <v/>
      </c>
      <c r="BN131" s="140"/>
      <c r="BO131" s="145" t="str">
        <f t="shared" si="71"/>
        <v/>
      </c>
      <c r="BP131" s="140"/>
      <c r="BQ131" s="140"/>
      <c r="BR131" s="163" t="str">
        <f t="shared" si="54"/>
        <v/>
      </c>
      <c r="BS131" s="163" t="str">
        <f t="shared" si="55"/>
        <v/>
      </c>
      <c r="BT131" s="147" t="str">
        <f t="shared" si="56"/>
        <v/>
      </c>
      <c r="BU131" s="151"/>
      <c r="BV131" s="148" t="str">
        <f t="shared" si="68"/>
        <v/>
      </c>
      <c r="BW131" s="149" t="str">
        <f t="shared" si="57"/>
        <v/>
      </c>
      <c r="BX131" s="150"/>
      <c r="BY131" s="151" t="str">
        <f t="shared" si="58"/>
        <v/>
      </c>
      <c r="BZ131" s="152"/>
      <c r="CA131" s="145" t="str">
        <f t="shared" si="70"/>
        <v/>
      </c>
      <c r="CB131" s="150"/>
      <c r="CC131" s="151" t="str">
        <f t="shared" si="59"/>
        <v/>
      </c>
      <c r="CD131" s="152"/>
      <c r="CE131" s="145" t="str">
        <f t="shared" si="39"/>
        <v/>
      </c>
      <c r="CF131" s="153" t="str">
        <f t="shared" si="60"/>
        <v/>
      </c>
      <c r="CG131" s="153" t="str">
        <f t="shared" si="61"/>
        <v/>
      </c>
      <c r="CH131" s="154" t="str">
        <f t="shared" si="62"/>
        <v/>
      </c>
      <c r="CI131" s="153" t="str">
        <f t="shared" si="63"/>
        <v/>
      </c>
      <c r="CJ131" s="153" t="str">
        <f t="shared" si="64"/>
        <v/>
      </c>
      <c r="CK131" s="153" t="str">
        <f t="shared" si="65"/>
        <v/>
      </c>
      <c r="CL131" s="155"/>
      <c r="CM131" s="124"/>
      <c r="CN131" s="253">
        <f t="shared" si="69"/>
        <v>0</v>
      </c>
    </row>
    <row r="132" spans="1:92" ht="30" customHeight="1" thickBot="1" x14ac:dyDescent="0.35">
      <c r="A132" s="120" t="str">
        <f t="shared" si="66"/>
        <v/>
      </c>
      <c r="B132" s="121"/>
      <c r="C132" s="121"/>
      <c r="D132" s="121"/>
      <c r="E132" s="122" t="str">
        <f>IF('[1]UPR BILANS N'!N133="","",'[1]UPR BILANS N'!N133)</f>
        <v/>
      </c>
      <c r="F132" s="123"/>
      <c r="G132" s="124"/>
      <c r="H132" s="121"/>
      <c r="I132" s="125"/>
      <c r="J132" s="164" t="str">
        <f t="shared" si="40"/>
        <v/>
      </c>
      <c r="K132" s="164" t="str">
        <f t="shared" si="41"/>
        <v/>
      </c>
      <c r="L132" s="125"/>
      <c r="M132" s="125"/>
      <c r="N132" s="122" t="str">
        <f t="shared" si="42"/>
        <v/>
      </c>
      <c r="O132" s="122" t="str">
        <f t="shared" si="43"/>
        <v/>
      </c>
      <c r="P132" s="127" t="str">
        <f t="shared" si="44"/>
        <v/>
      </c>
      <c r="Q132" s="128"/>
      <c r="R132" s="125"/>
      <c r="S132" s="125"/>
      <c r="T132" s="125"/>
      <c r="U132" s="125"/>
      <c r="V132" s="122" t="str">
        <f t="shared" si="45"/>
        <v/>
      </c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  <c r="AG132" s="122" t="str">
        <f t="shared" si="46"/>
        <v/>
      </c>
      <c r="AH132" s="165" t="e">
        <f>[2]PLAN_2!O133-[2]PLAN_2!W133-Q132-R132-S132-T132-U132+AU132-([1]NN!L135*0.15)</f>
        <v>#VALUE!</v>
      </c>
      <c r="AI132" s="165">
        <f>[2]PLAN_2!P133-[2]PLAN_2!X133</f>
        <v>0</v>
      </c>
      <c r="AJ132" s="165">
        <f>[2]PLAN_2!Q133-[2]PLAN_2!Y133</f>
        <v>0</v>
      </c>
      <c r="AK132" s="166">
        <f>IF([2]PLAN_1!L133="konieczne",3500,IF([2]PLAN_1!L133="potrzebne",2500,IF([2]PLAN_1!L133="wskazane",1500,0)))</f>
        <v>0</v>
      </c>
      <c r="AO132" s="167"/>
      <c r="AP132" s="167"/>
      <c r="AQ132" s="167"/>
      <c r="AR132" s="167"/>
      <c r="AS132" s="167"/>
      <c r="AT132" s="167"/>
      <c r="AU132" s="125"/>
      <c r="AV132" s="164" t="str">
        <f t="shared" si="38"/>
        <v/>
      </c>
      <c r="AW132" s="127" t="str">
        <f t="shared" si="47"/>
        <v/>
      </c>
      <c r="AX132" s="133" t="str">
        <f>IF(A132="","",IF(D132="","",INDEX([1]POBRANIE_!$B$6:$F$89,MATCH(D132,[1]POBRANIE_!$A$6:$A$89,0),5)))</f>
        <v/>
      </c>
      <c r="AY132" s="134" t="str">
        <f t="shared" si="67"/>
        <v/>
      </c>
      <c r="AZ132" s="134" t="str">
        <f t="shared" si="48"/>
        <v/>
      </c>
      <c r="BA132" s="135" t="str">
        <f t="shared" si="49"/>
        <v xml:space="preserve"> </v>
      </c>
      <c r="BB132" s="136" t="str">
        <f t="shared" si="50"/>
        <v xml:space="preserve"> </v>
      </c>
      <c r="BD132" s="160" t="str">
        <f t="shared" si="51"/>
        <v/>
      </c>
      <c r="BE132" s="143" t="str">
        <f t="shared" si="51"/>
        <v/>
      </c>
      <c r="BF132" s="143" t="str">
        <f t="shared" si="51"/>
        <v/>
      </c>
      <c r="BG132" s="161" t="str">
        <f t="shared" si="51"/>
        <v/>
      </c>
      <c r="BH132" s="140"/>
      <c r="BI132" s="140"/>
      <c r="BJ132" s="141"/>
      <c r="BK132" s="142" t="str">
        <f t="shared" si="52"/>
        <v/>
      </c>
      <c r="BL132" s="143"/>
      <c r="BM132" s="162" t="str">
        <f t="shared" si="53"/>
        <v/>
      </c>
      <c r="BN132" s="140"/>
      <c r="BO132" s="145" t="str">
        <f t="shared" si="71"/>
        <v/>
      </c>
      <c r="BP132" s="140"/>
      <c r="BQ132" s="140"/>
      <c r="BR132" s="163" t="str">
        <f t="shared" si="54"/>
        <v/>
      </c>
      <c r="BS132" s="163" t="str">
        <f t="shared" si="55"/>
        <v/>
      </c>
      <c r="BT132" s="147" t="str">
        <f t="shared" si="56"/>
        <v/>
      </c>
      <c r="BU132" s="151"/>
      <c r="BV132" s="148" t="str">
        <f t="shared" si="68"/>
        <v/>
      </c>
      <c r="BW132" s="149" t="str">
        <f t="shared" si="57"/>
        <v/>
      </c>
      <c r="BX132" s="150"/>
      <c r="BY132" s="151" t="str">
        <f t="shared" si="58"/>
        <v/>
      </c>
      <c r="BZ132" s="152"/>
      <c r="CA132" s="145" t="str">
        <f t="shared" si="70"/>
        <v/>
      </c>
      <c r="CB132" s="150"/>
      <c r="CC132" s="151" t="str">
        <f t="shared" si="59"/>
        <v/>
      </c>
      <c r="CD132" s="152"/>
      <c r="CE132" s="145" t="str">
        <f t="shared" si="39"/>
        <v/>
      </c>
      <c r="CF132" s="153" t="str">
        <f t="shared" si="60"/>
        <v/>
      </c>
      <c r="CG132" s="153" t="str">
        <f t="shared" si="61"/>
        <v/>
      </c>
      <c r="CH132" s="154" t="str">
        <f t="shared" si="62"/>
        <v/>
      </c>
      <c r="CI132" s="153" t="str">
        <f t="shared" si="63"/>
        <v/>
      </c>
      <c r="CJ132" s="153" t="str">
        <f t="shared" si="64"/>
        <v/>
      </c>
      <c r="CK132" s="153" t="str">
        <f t="shared" si="65"/>
        <v/>
      </c>
      <c r="CL132" s="155"/>
      <c r="CM132" s="124"/>
      <c r="CN132" s="253">
        <f t="shared" si="69"/>
        <v>0</v>
      </c>
    </row>
    <row r="133" spans="1:92" ht="30" customHeight="1" thickBot="1" x14ac:dyDescent="0.35">
      <c r="A133" s="120" t="str">
        <f t="shared" si="66"/>
        <v/>
      </c>
      <c r="B133" s="121"/>
      <c r="C133" s="121"/>
      <c r="D133" s="121"/>
      <c r="E133" s="122" t="str">
        <f>IF('[1]UPR BILANS N'!N134="","",'[1]UPR BILANS N'!N134)</f>
        <v/>
      </c>
      <c r="F133" s="123"/>
      <c r="G133" s="124"/>
      <c r="H133" s="121"/>
      <c r="I133" s="125"/>
      <c r="J133" s="164" t="str">
        <f t="shared" si="40"/>
        <v/>
      </c>
      <c r="K133" s="164" t="str">
        <f t="shared" si="41"/>
        <v/>
      </c>
      <c r="L133" s="125"/>
      <c r="M133" s="125"/>
      <c r="N133" s="122" t="str">
        <f t="shared" si="42"/>
        <v/>
      </c>
      <c r="O133" s="122" t="str">
        <f t="shared" si="43"/>
        <v/>
      </c>
      <c r="P133" s="127" t="str">
        <f t="shared" si="44"/>
        <v/>
      </c>
      <c r="Q133" s="128"/>
      <c r="R133" s="125"/>
      <c r="S133" s="125"/>
      <c r="T133" s="125"/>
      <c r="U133" s="125"/>
      <c r="V133" s="122" t="str">
        <f t="shared" si="45"/>
        <v/>
      </c>
      <c r="W133" s="125"/>
      <c r="X133" s="125"/>
      <c r="Y133" s="125"/>
      <c r="Z133" s="125"/>
      <c r="AA133" s="125"/>
      <c r="AB133" s="125"/>
      <c r="AC133" s="125"/>
      <c r="AD133" s="125"/>
      <c r="AE133" s="125"/>
      <c r="AF133" s="125"/>
      <c r="AG133" s="122" t="str">
        <f t="shared" si="46"/>
        <v/>
      </c>
      <c r="AH133" s="165" t="e">
        <f>[2]PLAN_2!O134-[2]PLAN_2!W134-Q133-R133-S133-T133-U133+AU133-([1]NN!L136*0.15)</f>
        <v>#VALUE!</v>
      </c>
      <c r="AI133" s="165">
        <f>[2]PLAN_2!P134-[2]PLAN_2!X134</f>
        <v>0</v>
      </c>
      <c r="AJ133" s="165">
        <f>[2]PLAN_2!Q134-[2]PLAN_2!Y134</f>
        <v>0</v>
      </c>
      <c r="AK133" s="166">
        <f>IF([2]PLAN_1!L134="konieczne",3500,IF([2]PLAN_1!L134="potrzebne",2500,IF([2]PLAN_1!L134="wskazane",1500,0)))</f>
        <v>0</v>
      </c>
      <c r="AO133" s="167"/>
      <c r="AP133" s="167"/>
      <c r="AQ133" s="167"/>
      <c r="AR133" s="167"/>
      <c r="AS133" s="167"/>
      <c r="AT133" s="167"/>
      <c r="AU133" s="125"/>
      <c r="AV133" s="164" t="str">
        <f t="shared" si="38"/>
        <v/>
      </c>
      <c r="AW133" s="127" t="str">
        <f t="shared" si="47"/>
        <v/>
      </c>
      <c r="AX133" s="133" t="str">
        <f>IF(A133="","",IF(D133="","",INDEX([1]POBRANIE_!$B$6:$F$89,MATCH(D133,[1]POBRANIE_!$A$6:$A$89,0),5)))</f>
        <v/>
      </c>
      <c r="AY133" s="134" t="str">
        <f t="shared" si="67"/>
        <v/>
      </c>
      <c r="AZ133" s="134" t="str">
        <f t="shared" si="48"/>
        <v/>
      </c>
      <c r="BA133" s="135" t="str">
        <f t="shared" si="49"/>
        <v xml:space="preserve"> </v>
      </c>
      <c r="BB133" s="136" t="str">
        <f t="shared" si="50"/>
        <v xml:space="preserve"> </v>
      </c>
      <c r="BD133" s="160" t="str">
        <f t="shared" si="51"/>
        <v/>
      </c>
      <c r="BE133" s="143" t="str">
        <f t="shared" si="51"/>
        <v/>
      </c>
      <c r="BF133" s="143" t="str">
        <f t="shared" si="51"/>
        <v/>
      </c>
      <c r="BG133" s="161" t="str">
        <f t="shared" si="51"/>
        <v/>
      </c>
      <c r="BH133" s="140"/>
      <c r="BI133" s="140"/>
      <c r="BJ133" s="141"/>
      <c r="BK133" s="142" t="str">
        <f t="shared" si="52"/>
        <v/>
      </c>
      <c r="BL133" s="143"/>
      <c r="BM133" s="162" t="str">
        <f t="shared" si="53"/>
        <v/>
      </c>
      <c r="BN133" s="140"/>
      <c r="BO133" s="145" t="str">
        <f t="shared" si="71"/>
        <v/>
      </c>
      <c r="BP133" s="140"/>
      <c r="BQ133" s="140"/>
      <c r="BR133" s="163" t="str">
        <f t="shared" si="54"/>
        <v/>
      </c>
      <c r="BS133" s="163" t="str">
        <f t="shared" si="55"/>
        <v/>
      </c>
      <c r="BT133" s="147" t="str">
        <f t="shared" si="56"/>
        <v/>
      </c>
      <c r="BU133" s="151"/>
      <c r="BV133" s="148" t="str">
        <f t="shared" si="68"/>
        <v/>
      </c>
      <c r="BW133" s="149" t="str">
        <f t="shared" si="57"/>
        <v/>
      </c>
      <c r="BX133" s="150"/>
      <c r="BY133" s="151" t="str">
        <f t="shared" si="58"/>
        <v/>
      </c>
      <c r="BZ133" s="152"/>
      <c r="CA133" s="145" t="str">
        <f t="shared" si="70"/>
        <v/>
      </c>
      <c r="CB133" s="150"/>
      <c r="CC133" s="151" t="str">
        <f t="shared" si="59"/>
        <v/>
      </c>
      <c r="CD133" s="152"/>
      <c r="CE133" s="145" t="str">
        <f t="shared" si="39"/>
        <v/>
      </c>
      <c r="CF133" s="153" t="str">
        <f t="shared" si="60"/>
        <v/>
      </c>
      <c r="CG133" s="153" t="str">
        <f t="shared" si="61"/>
        <v/>
      </c>
      <c r="CH133" s="154" t="str">
        <f t="shared" si="62"/>
        <v/>
      </c>
      <c r="CI133" s="153" t="str">
        <f t="shared" si="63"/>
        <v/>
      </c>
      <c r="CJ133" s="153" t="str">
        <f t="shared" si="64"/>
        <v/>
      </c>
      <c r="CK133" s="153" t="str">
        <f t="shared" si="65"/>
        <v/>
      </c>
      <c r="CL133" s="155"/>
      <c r="CM133" s="124"/>
      <c r="CN133" s="253">
        <f t="shared" si="69"/>
        <v>0</v>
      </c>
    </row>
    <row r="134" spans="1:92" ht="30" customHeight="1" thickBot="1" x14ac:dyDescent="0.35">
      <c r="A134" s="120" t="str">
        <f t="shared" si="66"/>
        <v/>
      </c>
      <c r="B134" s="121"/>
      <c r="C134" s="121"/>
      <c r="D134" s="121"/>
      <c r="E134" s="122" t="str">
        <f>IF('[1]UPR BILANS N'!N135="","",'[1]UPR BILANS N'!N135)</f>
        <v/>
      </c>
      <c r="F134" s="123"/>
      <c r="G134" s="124"/>
      <c r="H134" s="121"/>
      <c r="I134" s="125"/>
      <c r="J134" s="164" t="str">
        <f t="shared" si="40"/>
        <v/>
      </c>
      <c r="K134" s="164" t="str">
        <f t="shared" si="41"/>
        <v/>
      </c>
      <c r="L134" s="125"/>
      <c r="M134" s="125"/>
      <c r="N134" s="122" t="str">
        <f t="shared" si="42"/>
        <v/>
      </c>
      <c r="O134" s="122" t="str">
        <f t="shared" si="43"/>
        <v/>
      </c>
      <c r="P134" s="127" t="str">
        <f t="shared" si="44"/>
        <v/>
      </c>
      <c r="Q134" s="128"/>
      <c r="R134" s="125"/>
      <c r="S134" s="125"/>
      <c r="T134" s="125"/>
      <c r="U134" s="125"/>
      <c r="V134" s="122" t="str">
        <f t="shared" si="45"/>
        <v/>
      </c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  <c r="AG134" s="122" t="str">
        <f t="shared" si="46"/>
        <v/>
      </c>
      <c r="AH134" s="165" t="e">
        <f>[2]PLAN_2!O135-[2]PLAN_2!W135-Q134-R134-S134-T134-U134+AU134-([1]NN!L137*0.15)</f>
        <v>#VALUE!</v>
      </c>
      <c r="AI134" s="165">
        <f>[2]PLAN_2!P135-[2]PLAN_2!X135</f>
        <v>0</v>
      </c>
      <c r="AJ134" s="165">
        <f>[2]PLAN_2!Q135-[2]PLAN_2!Y135</f>
        <v>0</v>
      </c>
      <c r="AK134" s="166">
        <f>IF([2]PLAN_1!L135="konieczne",3500,IF([2]PLAN_1!L135="potrzebne",2500,IF([2]PLAN_1!L135="wskazane",1500,0)))</f>
        <v>0</v>
      </c>
      <c r="AO134" s="167"/>
      <c r="AP134" s="167"/>
      <c r="AQ134" s="167"/>
      <c r="AR134" s="167"/>
      <c r="AS134" s="167"/>
      <c r="AT134" s="167"/>
      <c r="AU134" s="125"/>
      <c r="AV134" s="164" t="str">
        <f t="shared" si="38"/>
        <v/>
      </c>
      <c r="AW134" s="127" t="str">
        <f t="shared" si="47"/>
        <v/>
      </c>
      <c r="AX134" s="133" t="str">
        <f>IF(A134="","",IF(D134="","",INDEX([1]POBRANIE_!$B$6:$F$89,MATCH(D134,[1]POBRANIE_!$A$6:$A$89,0),5)))</f>
        <v/>
      </c>
      <c r="AY134" s="134" t="str">
        <f t="shared" si="67"/>
        <v/>
      </c>
      <c r="AZ134" s="134" t="str">
        <f t="shared" si="48"/>
        <v/>
      </c>
      <c r="BA134" s="135" t="str">
        <f t="shared" si="49"/>
        <v xml:space="preserve"> </v>
      </c>
      <c r="BB134" s="136" t="str">
        <f t="shared" si="50"/>
        <v xml:space="preserve"> </v>
      </c>
      <c r="BD134" s="160" t="str">
        <f t="shared" si="51"/>
        <v/>
      </c>
      <c r="BE134" s="143" t="str">
        <f t="shared" si="51"/>
        <v/>
      </c>
      <c r="BF134" s="143" t="str">
        <f t="shared" si="51"/>
        <v/>
      </c>
      <c r="BG134" s="161" t="str">
        <f t="shared" si="51"/>
        <v/>
      </c>
      <c r="BH134" s="140"/>
      <c r="BI134" s="140"/>
      <c r="BJ134" s="141"/>
      <c r="BK134" s="142" t="str">
        <f t="shared" si="52"/>
        <v/>
      </c>
      <c r="BL134" s="143"/>
      <c r="BM134" s="162" t="str">
        <f t="shared" si="53"/>
        <v/>
      </c>
      <c r="BN134" s="140"/>
      <c r="BO134" s="145" t="str">
        <f t="shared" si="71"/>
        <v/>
      </c>
      <c r="BP134" s="140"/>
      <c r="BQ134" s="140"/>
      <c r="BR134" s="163" t="str">
        <f t="shared" si="54"/>
        <v/>
      </c>
      <c r="BS134" s="163" t="str">
        <f t="shared" si="55"/>
        <v/>
      </c>
      <c r="BT134" s="147" t="str">
        <f t="shared" si="56"/>
        <v/>
      </c>
      <c r="BU134" s="151"/>
      <c r="BV134" s="148" t="str">
        <f t="shared" si="68"/>
        <v/>
      </c>
      <c r="BW134" s="149" t="str">
        <f t="shared" si="57"/>
        <v/>
      </c>
      <c r="BX134" s="150"/>
      <c r="BY134" s="151" t="str">
        <f t="shared" si="58"/>
        <v/>
      </c>
      <c r="BZ134" s="152"/>
      <c r="CA134" s="145" t="str">
        <f t="shared" si="70"/>
        <v/>
      </c>
      <c r="CB134" s="150"/>
      <c r="CC134" s="151" t="str">
        <f t="shared" si="59"/>
        <v/>
      </c>
      <c r="CD134" s="152"/>
      <c r="CE134" s="145" t="str">
        <f t="shared" si="39"/>
        <v/>
      </c>
      <c r="CF134" s="153" t="str">
        <f t="shared" si="60"/>
        <v/>
      </c>
      <c r="CG134" s="153" t="str">
        <f t="shared" si="61"/>
        <v/>
      </c>
      <c r="CH134" s="154" t="str">
        <f t="shared" si="62"/>
        <v/>
      </c>
      <c r="CI134" s="153" t="str">
        <f t="shared" si="63"/>
        <v/>
      </c>
      <c r="CJ134" s="153" t="str">
        <f t="shared" si="64"/>
        <v/>
      </c>
      <c r="CK134" s="153" t="str">
        <f t="shared" si="65"/>
        <v/>
      </c>
      <c r="CL134" s="155"/>
      <c r="CM134" s="124"/>
      <c r="CN134" s="253">
        <f t="shared" si="69"/>
        <v>0</v>
      </c>
    </row>
    <row r="135" spans="1:92" ht="30" customHeight="1" thickBot="1" x14ac:dyDescent="0.35">
      <c r="A135" s="120" t="str">
        <f t="shared" si="66"/>
        <v/>
      </c>
      <c r="B135" s="121"/>
      <c r="C135" s="121"/>
      <c r="D135" s="121"/>
      <c r="E135" s="122" t="str">
        <f>IF('[1]UPR BILANS N'!N136="","",'[1]UPR BILANS N'!N136)</f>
        <v/>
      </c>
      <c r="F135" s="123"/>
      <c r="G135" s="124"/>
      <c r="H135" s="121"/>
      <c r="I135" s="125"/>
      <c r="J135" s="164" t="str">
        <f t="shared" si="40"/>
        <v/>
      </c>
      <c r="K135" s="164" t="str">
        <f t="shared" si="41"/>
        <v/>
      </c>
      <c r="L135" s="125"/>
      <c r="M135" s="125"/>
      <c r="N135" s="122" t="str">
        <f t="shared" si="42"/>
        <v/>
      </c>
      <c r="O135" s="122" t="str">
        <f t="shared" si="43"/>
        <v/>
      </c>
      <c r="P135" s="127" t="str">
        <f t="shared" si="44"/>
        <v/>
      </c>
      <c r="Q135" s="128"/>
      <c r="R135" s="125"/>
      <c r="S135" s="125"/>
      <c r="T135" s="125"/>
      <c r="U135" s="125"/>
      <c r="V135" s="122" t="str">
        <f t="shared" si="45"/>
        <v/>
      </c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  <c r="AG135" s="122" t="str">
        <f t="shared" si="46"/>
        <v/>
      </c>
      <c r="AH135" s="165" t="e">
        <f>[2]PLAN_2!O136-[2]PLAN_2!W136-Q135-R135-S135-T135-U135+AU135-([1]NN!L138*0.15)</f>
        <v>#VALUE!</v>
      </c>
      <c r="AI135" s="165">
        <f>[2]PLAN_2!P136-[2]PLAN_2!X136</f>
        <v>0</v>
      </c>
      <c r="AJ135" s="165">
        <f>[2]PLAN_2!Q136-[2]PLAN_2!Y136</f>
        <v>0</v>
      </c>
      <c r="AK135" s="166">
        <f>IF([2]PLAN_1!L136="konieczne",3500,IF([2]PLAN_1!L136="potrzebne",2500,IF([2]PLAN_1!L136="wskazane",1500,0)))</f>
        <v>0</v>
      </c>
      <c r="AO135" s="167"/>
      <c r="AP135" s="167"/>
      <c r="AQ135" s="167"/>
      <c r="AR135" s="167"/>
      <c r="AS135" s="167"/>
      <c r="AT135" s="167"/>
      <c r="AU135" s="125"/>
      <c r="AV135" s="164" t="str">
        <f t="shared" si="38"/>
        <v/>
      </c>
      <c r="AW135" s="127" t="str">
        <f t="shared" si="47"/>
        <v/>
      </c>
      <c r="AX135" s="133" t="str">
        <f>IF(A135="","",IF(D135="","",INDEX([1]POBRANIE_!$B$6:$F$89,MATCH(D135,[1]POBRANIE_!$A$6:$A$89,0),5)))</f>
        <v/>
      </c>
      <c r="AY135" s="134" t="str">
        <f t="shared" si="67"/>
        <v/>
      </c>
      <c r="AZ135" s="134" t="str">
        <f t="shared" si="48"/>
        <v/>
      </c>
      <c r="BA135" s="135" t="str">
        <f t="shared" si="49"/>
        <v xml:space="preserve"> </v>
      </c>
      <c r="BB135" s="136" t="str">
        <f t="shared" si="50"/>
        <v xml:space="preserve"> </v>
      </c>
      <c r="BD135" s="160" t="str">
        <f t="shared" si="51"/>
        <v/>
      </c>
      <c r="BE135" s="143" t="str">
        <f t="shared" si="51"/>
        <v/>
      </c>
      <c r="BF135" s="143" t="str">
        <f t="shared" si="51"/>
        <v/>
      </c>
      <c r="BG135" s="161" t="str">
        <f t="shared" si="51"/>
        <v/>
      </c>
      <c r="BH135" s="140"/>
      <c r="BI135" s="140"/>
      <c r="BJ135" s="141"/>
      <c r="BK135" s="142" t="str">
        <f t="shared" si="52"/>
        <v/>
      </c>
      <c r="BL135" s="143"/>
      <c r="BM135" s="162" t="str">
        <f t="shared" si="53"/>
        <v/>
      </c>
      <c r="BN135" s="140"/>
      <c r="BO135" s="145" t="str">
        <f t="shared" si="71"/>
        <v/>
      </c>
      <c r="BP135" s="140"/>
      <c r="BQ135" s="140"/>
      <c r="BR135" s="163" t="str">
        <f t="shared" si="54"/>
        <v/>
      </c>
      <c r="BS135" s="163" t="str">
        <f t="shared" si="55"/>
        <v/>
      </c>
      <c r="BT135" s="147" t="str">
        <f t="shared" si="56"/>
        <v/>
      </c>
      <c r="BU135" s="151"/>
      <c r="BV135" s="148" t="str">
        <f t="shared" si="68"/>
        <v/>
      </c>
      <c r="BW135" s="149" t="str">
        <f t="shared" si="57"/>
        <v/>
      </c>
      <c r="BX135" s="150"/>
      <c r="BY135" s="151" t="str">
        <f t="shared" si="58"/>
        <v/>
      </c>
      <c r="BZ135" s="152"/>
      <c r="CA135" s="145" t="str">
        <f t="shared" si="70"/>
        <v/>
      </c>
      <c r="CB135" s="150"/>
      <c r="CC135" s="151" t="str">
        <f t="shared" si="59"/>
        <v/>
      </c>
      <c r="CD135" s="152"/>
      <c r="CE135" s="145" t="str">
        <f t="shared" si="39"/>
        <v/>
      </c>
      <c r="CF135" s="153" t="str">
        <f t="shared" si="60"/>
        <v/>
      </c>
      <c r="CG135" s="153" t="str">
        <f t="shared" si="61"/>
        <v/>
      </c>
      <c r="CH135" s="154" t="str">
        <f t="shared" si="62"/>
        <v/>
      </c>
      <c r="CI135" s="153" t="str">
        <f t="shared" si="63"/>
        <v/>
      </c>
      <c r="CJ135" s="153" t="str">
        <f t="shared" si="64"/>
        <v/>
      </c>
      <c r="CK135" s="153" t="str">
        <f t="shared" si="65"/>
        <v/>
      </c>
      <c r="CL135" s="155"/>
      <c r="CM135" s="124"/>
      <c r="CN135" s="253">
        <f t="shared" si="69"/>
        <v>0</v>
      </c>
    </row>
    <row r="136" spans="1:92" ht="30" customHeight="1" thickBot="1" x14ac:dyDescent="0.35">
      <c r="A136" s="120" t="str">
        <f t="shared" si="66"/>
        <v/>
      </c>
      <c r="B136" s="121"/>
      <c r="C136" s="121"/>
      <c r="D136" s="121"/>
      <c r="E136" s="122" t="str">
        <f>IF('[1]UPR BILANS N'!N137="","",'[1]UPR BILANS N'!N137)</f>
        <v/>
      </c>
      <c r="F136" s="123"/>
      <c r="G136" s="124"/>
      <c r="H136" s="121"/>
      <c r="I136" s="125"/>
      <c r="J136" s="164" t="str">
        <f t="shared" si="40"/>
        <v/>
      </c>
      <c r="K136" s="164" t="str">
        <f t="shared" si="41"/>
        <v/>
      </c>
      <c r="L136" s="125"/>
      <c r="M136" s="125"/>
      <c r="N136" s="122" t="str">
        <f t="shared" si="42"/>
        <v/>
      </c>
      <c r="O136" s="122" t="str">
        <f t="shared" si="43"/>
        <v/>
      </c>
      <c r="P136" s="127" t="str">
        <f t="shared" si="44"/>
        <v/>
      </c>
      <c r="Q136" s="128"/>
      <c r="R136" s="125"/>
      <c r="S136" s="125"/>
      <c r="T136" s="125"/>
      <c r="U136" s="125"/>
      <c r="V136" s="122" t="str">
        <f t="shared" si="45"/>
        <v/>
      </c>
      <c r="W136" s="125"/>
      <c r="X136" s="125"/>
      <c r="Y136" s="125"/>
      <c r="Z136" s="125"/>
      <c r="AA136" s="125"/>
      <c r="AB136" s="125"/>
      <c r="AC136" s="125"/>
      <c r="AD136" s="125"/>
      <c r="AE136" s="125"/>
      <c r="AF136" s="125"/>
      <c r="AG136" s="122" t="str">
        <f t="shared" si="46"/>
        <v/>
      </c>
      <c r="AH136" s="165" t="e">
        <f>[2]PLAN_2!O137-[2]PLAN_2!W137-Q136-R136-S136-T136-U136+AU136-([1]NN!L139*0.15)</f>
        <v>#VALUE!</v>
      </c>
      <c r="AI136" s="165">
        <f>[2]PLAN_2!P137-[2]PLAN_2!X137</f>
        <v>0</v>
      </c>
      <c r="AJ136" s="165">
        <f>[2]PLAN_2!Q137-[2]PLAN_2!Y137</f>
        <v>0</v>
      </c>
      <c r="AK136" s="166">
        <f>IF([2]PLAN_1!L137="konieczne",3500,IF([2]PLAN_1!L137="potrzebne",2500,IF([2]PLAN_1!L137="wskazane",1500,0)))</f>
        <v>0</v>
      </c>
      <c r="AO136" s="167"/>
      <c r="AP136" s="167"/>
      <c r="AQ136" s="167"/>
      <c r="AR136" s="167"/>
      <c r="AS136" s="167"/>
      <c r="AT136" s="167"/>
      <c r="AU136" s="125"/>
      <c r="AV136" s="164" t="str">
        <f t="shared" si="38"/>
        <v/>
      </c>
      <c r="AW136" s="127" t="str">
        <f t="shared" si="47"/>
        <v/>
      </c>
      <c r="AX136" s="133" t="str">
        <f>IF(A136="","",IF(D136="","",INDEX([1]POBRANIE_!$B$6:$F$89,MATCH(D136,[1]POBRANIE_!$A$6:$A$89,0),5)))</f>
        <v/>
      </c>
      <c r="AY136" s="134" t="str">
        <f t="shared" si="67"/>
        <v/>
      </c>
      <c r="AZ136" s="134" t="str">
        <f t="shared" si="48"/>
        <v/>
      </c>
      <c r="BA136" s="135" t="str">
        <f t="shared" si="49"/>
        <v xml:space="preserve"> </v>
      </c>
      <c r="BB136" s="136" t="str">
        <f t="shared" si="50"/>
        <v xml:space="preserve"> </v>
      </c>
      <c r="BD136" s="160" t="str">
        <f t="shared" si="51"/>
        <v/>
      </c>
      <c r="BE136" s="143" t="str">
        <f t="shared" si="51"/>
        <v/>
      </c>
      <c r="BF136" s="143" t="str">
        <f t="shared" si="51"/>
        <v/>
      </c>
      <c r="BG136" s="161" t="str">
        <f t="shared" si="51"/>
        <v/>
      </c>
      <c r="BH136" s="140"/>
      <c r="BI136" s="140"/>
      <c r="BJ136" s="141"/>
      <c r="BK136" s="142" t="str">
        <f t="shared" si="52"/>
        <v/>
      </c>
      <c r="BL136" s="143"/>
      <c r="BM136" s="162" t="str">
        <f t="shared" si="53"/>
        <v/>
      </c>
      <c r="BN136" s="140"/>
      <c r="BO136" s="145" t="str">
        <f t="shared" si="71"/>
        <v/>
      </c>
      <c r="BP136" s="140"/>
      <c r="BQ136" s="140"/>
      <c r="BR136" s="163" t="str">
        <f t="shared" si="54"/>
        <v/>
      </c>
      <c r="BS136" s="163" t="str">
        <f t="shared" si="55"/>
        <v/>
      </c>
      <c r="BT136" s="147" t="str">
        <f t="shared" si="56"/>
        <v/>
      </c>
      <c r="BU136" s="151"/>
      <c r="BV136" s="148" t="str">
        <f t="shared" si="68"/>
        <v/>
      </c>
      <c r="BW136" s="149" t="str">
        <f t="shared" si="57"/>
        <v/>
      </c>
      <c r="BX136" s="150"/>
      <c r="BY136" s="151" t="str">
        <f t="shared" si="58"/>
        <v/>
      </c>
      <c r="BZ136" s="152"/>
      <c r="CA136" s="145" t="str">
        <f t="shared" si="70"/>
        <v/>
      </c>
      <c r="CB136" s="150"/>
      <c r="CC136" s="151" t="str">
        <f t="shared" si="59"/>
        <v/>
      </c>
      <c r="CD136" s="152"/>
      <c r="CE136" s="145" t="str">
        <f t="shared" si="39"/>
        <v/>
      </c>
      <c r="CF136" s="153" t="str">
        <f t="shared" si="60"/>
        <v/>
      </c>
      <c r="CG136" s="153" t="str">
        <f t="shared" si="61"/>
        <v/>
      </c>
      <c r="CH136" s="154" t="str">
        <f t="shared" si="62"/>
        <v/>
      </c>
      <c r="CI136" s="153" t="str">
        <f t="shared" si="63"/>
        <v/>
      </c>
      <c r="CJ136" s="153" t="str">
        <f t="shared" si="64"/>
        <v/>
      </c>
      <c r="CK136" s="153" t="str">
        <f t="shared" si="65"/>
        <v/>
      </c>
      <c r="CL136" s="155"/>
      <c r="CM136" s="124"/>
      <c r="CN136" s="253">
        <f t="shared" si="69"/>
        <v>0</v>
      </c>
    </row>
    <row r="137" spans="1:92" ht="30" customHeight="1" thickBot="1" x14ac:dyDescent="0.35">
      <c r="A137" s="120" t="str">
        <f t="shared" si="66"/>
        <v/>
      </c>
      <c r="B137" s="121"/>
      <c r="C137" s="121"/>
      <c r="D137" s="121"/>
      <c r="E137" s="122" t="str">
        <f>IF('[1]UPR BILANS N'!N138="","",'[1]UPR BILANS N'!N138)</f>
        <v/>
      </c>
      <c r="F137" s="123"/>
      <c r="G137" s="124"/>
      <c r="H137" s="121"/>
      <c r="I137" s="125"/>
      <c r="J137" s="164" t="str">
        <f t="shared" si="40"/>
        <v/>
      </c>
      <c r="K137" s="164" t="str">
        <f t="shared" si="41"/>
        <v/>
      </c>
      <c r="L137" s="125"/>
      <c r="M137" s="125"/>
      <c r="N137" s="122" t="str">
        <f t="shared" si="42"/>
        <v/>
      </c>
      <c r="O137" s="122" t="str">
        <f t="shared" si="43"/>
        <v/>
      </c>
      <c r="P137" s="127" t="str">
        <f t="shared" si="44"/>
        <v/>
      </c>
      <c r="Q137" s="128"/>
      <c r="R137" s="125"/>
      <c r="S137" s="125"/>
      <c r="T137" s="125"/>
      <c r="U137" s="125"/>
      <c r="V137" s="122" t="str">
        <f t="shared" si="45"/>
        <v/>
      </c>
      <c r="W137" s="125"/>
      <c r="X137" s="125"/>
      <c r="Y137" s="125"/>
      <c r="Z137" s="125"/>
      <c r="AA137" s="125"/>
      <c r="AB137" s="125"/>
      <c r="AC137" s="125"/>
      <c r="AD137" s="125"/>
      <c r="AE137" s="125"/>
      <c r="AF137" s="125"/>
      <c r="AG137" s="122" t="str">
        <f t="shared" si="46"/>
        <v/>
      </c>
      <c r="AH137" s="165" t="e">
        <f>[2]PLAN_2!O138-[2]PLAN_2!W138-Q137-R137-S137-T137-U137+AU137-([1]NN!L140*0.15)</f>
        <v>#VALUE!</v>
      </c>
      <c r="AI137" s="165">
        <f>[2]PLAN_2!P138-[2]PLAN_2!X138</f>
        <v>0</v>
      </c>
      <c r="AJ137" s="165">
        <f>[2]PLAN_2!Q138-[2]PLAN_2!Y138</f>
        <v>0</v>
      </c>
      <c r="AK137" s="166">
        <f>IF([2]PLAN_1!L138="konieczne",3500,IF([2]PLAN_1!L138="potrzebne",2500,IF([2]PLAN_1!L138="wskazane",1500,0)))</f>
        <v>0</v>
      </c>
      <c r="AO137" s="167"/>
      <c r="AP137" s="167"/>
      <c r="AQ137" s="167"/>
      <c r="AR137" s="167"/>
      <c r="AS137" s="167"/>
      <c r="AT137" s="167"/>
      <c r="AU137" s="125"/>
      <c r="AV137" s="164" t="str">
        <f t="shared" si="38"/>
        <v/>
      </c>
      <c r="AW137" s="127" t="str">
        <f t="shared" si="47"/>
        <v/>
      </c>
      <c r="AX137" s="133" t="str">
        <f>IF(A137="","",IF(D137="","",INDEX([1]POBRANIE_!$B$6:$F$89,MATCH(D137,[1]POBRANIE_!$A$6:$A$89,0),5)))</f>
        <v/>
      </c>
      <c r="AY137" s="134" t="str">
        <f t="shared" si="67"/>
        <v/>
      </c>
      <c r="AZ137" s="134" t="str">
        <f t="shared" si="48"/>
        <v/>
      </c>
      <c r="BA137" s="135" t="str">
        <f t="shared" si="49"/>
        <v xml:space="preserve"> </v>
      </c>
      <c r="BB137" s="136" t="str">
        <f t="shared" si="50"/>
        <v xml:space="preserve"> </v>
      </c>
      <c r="BD137" s="160" t="str">
        <f t="shared" si="51"/>
        <v/>
      </c>
      <c r="BE137" s="143" t="str">
        <f t="shared" si="51"/>
        <v/>
      </c>
      <c r="BF137" s="143" t="str">
        <f t="shared" si="51"/>
        <v/>
      </c>
      <c r="BG137" s="161" t="str">
        <f t="shared" si="51"/>
        <v/>
      </c>
      <c r="BH137" s="140"/>
      <c r="BI137" s="140"/>
      <c r="BJ137" s="141"/>
      <c r="BK137" s="142" t="str">
        <f t="shared" si="52"/>
        <v/>
      </c>
      <c r="BL137" s="143"/>
      <c r="BM137" s="162" t="str">
        <f t="shared" si="53"/>
        <v/>
      </c>
      <c r="BN137" s="140"/>
      <c r="BO137" s="145" t="str">
        <f t="shared" si="71"/>
        <v/>
      </c>
      <c r="BP137" s="140"/>
      <c r="BQ137" s="140"/>
      <c r="BR137" s="163" t="str">
        <f t="shared" si="54"/>
        <v/>
      </c>
      <c r="BS137" s="163" t="str">
        <f t="shared" si="55"/>
        <v/>
      </c>
      <c r="BT137" s="147" t="str">
        <f t="shared" si="56"/>
        <v/>
      </c>
      <c r="BU137" s="151"/>
      <c r="BV137" s="148" t="str">
        <f t="shared" si="68"/>
        <v/>
      </c>
      <c r="BW137" s="149" t="str">
        <f t="shared" si="57"/>
        <v/>
      </c>
      <c r="BX137" s="150"/>
      <c r="BY137" s="151" t="str">
        <f t="shared" si="58"/>
        <v/>
      </c>
      <c r="BZ137" s="152"/>
      <c r="CA137" s="145" t="str">
        <f t="shared" si="70"/>
        <v/>
      </c>
      <c r="CB137" s="150"/>
      <c r="CC137" s="151" t="str">
        <f t="shared" si="59"/>
        <v/>
      </c>
      <c r="CD137" s="152"/>
      <c r="CE137" s="145" t="str">
        <f t="shared" si="39"/>
        <v/>
      </c>
      <c r="CF137" s="153" t="str">
        <f t="shared" si="60"/>
        <v/>
      </c>
      <c r="CG137" s="153" t="str">
        <f t="shared" si="61"/>
        <v/>
      </c>
      <c r="CH137" s="154" t="str">
        <f t="shared" si="62"/>
        <v/>
      </c>
      <c r="CI137" s="153" t="str">
        <f t="shared" si="63"/>
        <v/>
      </c>
      <c r="CJ137" s="153" t="str">
        <f t="shared" si="64"/>
        <v/>
      </c>
      <c r="CK137" s="153" t="str">
        <f t="shared" si="65"/>
        <v/>
      </c>
      <c r="CL137" s="155"/>
      <c r="CM137" s="124"/>
      <c r="CN137" s="253">
        <f t="shared" si="69"/>
        <v>0</v>
      </c>
    </row>
    <row r="138" spans="1:92" ht="30" customHeight="1" thickBot="1" x14ac:dyDescent="0.35">
      <c r="A138" s="120" t="str">
        <f t="shared" si="66"/>
        <v/>
      </c>
      <c r="B138" s="121"/>
      <c r="C138" s="121"/>
      <c r="D138" s="121"/>
      <c r="E138" s="122" t="str">
        <f>IF('[1]UPR BILANS N'!N139="","",'[1]UPR BILANS N'!N139)</f>
        <v/>
      </c>
      <c r="F138" s="123"/>
      <c r="G138" s="124"/>
      <c r="H138" s="121"/>
      <c r="I138" s="125"/>
      <c r="J138" s="164" t="str">
        <f t="shared" si="40"/>
        <v/>
      </c>
      <c r="K138" s="164" t="str">
        <f t="shared" si="41"/>
        <v/>
      </c>
      <c r="L138" s="125"/>
      <c r="M138" s="125"/>
      <c r="N138" s="122" t="str">
        <f t="shared" si="42"/>
        <v/>
      </c>
      <c r="O138" s="122" t="str">
        <f t="shared" si="43"/>
        <v/>
      </c>
      <c r="P138" s="127" t="str">
        <f t="shared" si="44"/>
        <v/>
      </c>
      <c r="Q138" s="128"/>
      <c r="R138" s="125"/>
      <c r="S138" s="125"/>
      <c r="T138" s="125"/>
      <c r="U138" s="125"/>
      <c r="V138" s="122" t="str">
        <f t="shared" si="45"/>
        <v/>
      </c>
      <c r="W138" s="125"/>
      <c r="X138" s="125"/>
      <c r="Y138" s="125"/>
      <c r="Z138" s="125"/>
      <c r="AA138" s="125"/>
      <c r="AB138" s="125"/>
      <c r="AC138" s="125"/>
      <c r="AD138" s="125"/>
      <c r="AE138" s="125"/>
      <c r="AF138" s="125"/>
      <c r="AG138" s="122" t="str">
        <f t="shared" si="46"/>
        <v/>
      </c>
      <c r="AH138" s="165" t="e">
        <f>[2]PLAN_2!O139-[2]PLAN_2!W139-Q138-R138-S138-T138-U138+AU138-([1]NN!L141*0.15)</f>
        <v>#VALUE!</v>
      </c>
      <c r="AI138" s="165">
        <f>[2]PLAN_2!P139-[2]PLAN_2!X139</f>
        <v>0</v>
      </c>
      <c r="AJ138" s="165">
        <f>[2]PLAN_2!Q139-[2]PLAN_2!Y139</f>
        <v>0</v>
      </c>
      <c r="AK138" s="166">
        <f>IF([2]PLAN_1!L139="konieczne",3500,IF([2]PLAN_1!L139="potrzebne",2500,IF([2]PLAN_1!L139="wskazane",1500,0)))</f>
        <v>0</v>
      </c>
      <c r="AO138" s="167"/>
      <c r="AP138" s="167"/>
      <c r="AQ138" s="167"/>
      <c r="AR138" s="167"/>
      <c r="AS138" s="167"/>
      <c r="AT138" s="167"/>
      <c r="AU138" s="125"/>
      <c r="AV138" s="164" t="str">
        <f t="shared" ref="AV138:AV169" si="72">IF(D138="","",D138)</f>
        <v/>
      </c>
      <c r="AW138" s="127" t="str">
        <f t="shared" si="47"/>
        <v/>
      </c>
      <c r="AX138" s="133" t="str">
        <f>IF(A138="","",IF(D138="","",INDEX([1]POBRANIE_!$B$6:$F$89,MATCH(D138,[1]POBRANIE_!$A$6:$A$89,0),5)))</f>
        <v/>
      </c>
      <c r="AY138" s="134" t="str">
        <f t="shared" si="67"/>
        <v/>
      </c>
      <c r="AZ138" s="134" t="str">
        <f t="shared" si="48"/>
        <v/>
      </c>
      <c r="BA138" s="135" t="str">
        <f t="shared" si="49"/>
        <v xml:space="preserve"> </v>
      </c>
      <c r="BB138" s="136" t="str">
        <f t="shared" si="50"/>
        <v xml:space="preserve"> </v>
      </c>
      <c r="BD138" s="160" t="str">
        <f t="shared" si="51"/>
        <v/>
      </c>
      <c r="BE138" s="143" t="str">
        <f t="shared" si="51"/>
        <v/>
      </c>
      <c r="BF138" s="143" t="str">
        <f t="shared" si="51"/>
        <v/>
      </c>
      <c r="BG138" s="161" t="str">
        <f t="shared" ref="BG138:BG169" si="73">IF(D138="","",D138)</f>
        <v/>
      </c>
      <c r="BH138" s="140"/>
      <c r="BI138" s="140"/>
      <c r="BJ138" s="141"/>
      <c r="BK138" s="142" t="str">
        <f t="shared" si="52"/>
        <v/>
      </c>
      <c r="BL138" s="143"/>
      <c r="BM138" s="162" t="str">
        <f t="shared" si="53"/>
        <v/>
      </c>
      <c r="BN138" s="140"/>
      <c r="BO138" s="145" t="str">
        <f t="shared" si="71"/>
        <v/>
      </c>
      <c r="BP138" s="140"/>
      <c r="BQ138" s="140"/>
      <c r="BR138" s="163" t="str">
        <f t="shared" si="54"/>
        <v/>
      </c>
      <c r="BS138" s="163" t="str">
        <f t="shared" si="55"/>
        <v/>
      </c>
      <c r="BT138" s="147" t="str">
        <f t="shared" si="56"/>
        <v/>
      </c>
      <c r="BU138" s="151"/>
      <c r="BV138" s="148" t="str">
        <f t="shared" si="68"/>
        <v/>
      </c>
      <c r="BW138" s="149" t="str">
        <f t="shared" si="57"/>
        <v/>
      </c>
      <c r="BX138" s="150"/>
      <c r="BY138" s="151" t="str">
        <f t="shared" si="58"/>
        <v/>
      </c>
      <c r="BZ138" s="152"/>
      <c r="CA138" s="145" t="str">
        <f t="shared" si="70"/>
        <v/>
      </c>
      <c r="CB138" s="150"/>
      <c r="CC138" s="151" t="str">
        <f t="shared" si="59"/>
        <v/>
      </c>
      <c r="CD138" s="152"/>
      <c r="CE138" s="145" t="str">
        <f t="shared" ref="CE138:CE168" si="74">IF(OR(CB138="",CC138="",CD138=""),"",CC138*CD138)</f>
        <v/>
      </c>
      <c r="CF138" s="153" t="str">
        <f t="shared" si="60"/>
        <v/>
      </c>
      <c r="CG138" s="153" t="str">
        <f t="shared" si="61"/>
        <v/>
      </c>
      <c r="CH138" s="154" t="str">
        <f t="shared" si="62"/>
        <v/>
      </c>
      <c r="CI138" s="153" t="str">
        <f t="shared" si="63"/>
        <v/>
      </c>
      <c r="CJ138" s="153" t="str">
        <f t="shared" si="64"/>
        <v/>
      </c>
      <c r="CK138" s="153" t="str">
        <f t="shared" si="65"/>
        <v/>
      </c>
      <c r="CL138" s="155"/>
      <c r="CM138" s="124"/>
      <c r="CN138" s="253">
        <f t="shared" si="69"/>
        <v>0</v>
      </c>
    </row>
    <row r="139" spans="1:92" ht="30" customHeight="1" thickBot="1" x14ac:dyDescent="0.35">
      <c r="A139" s="120" t="str">
        <f t="shared" si="66"/>
        <v/>
      </c>
      <c r="B139" s="121"/>
      <c r="C139" s="121"/>
      <c r="D139" s="121"/>
      <c r="E139" s="122" t="str">
        <f>IF('[1]UPR BILANS N'!N140="","",'[1]UPR BILANS N'!N140)</f>
        <v/>
      </c>
      <c r="F139" s="123"/>
      <c r="G139" s="124"/>
      <c r="H139" s="121"/>
      <c r="I139" s="125"/>
      <c r="J139" s="164" t="str">
        <f t="shared" ref="J139:J169" si="75">IF(H139="","",IF(I139="","",IF(H139=1,0.6,IF(H139=2,0.7,0.8))))</f>
        <v/>
      </c>
      <c r="K139" s="164" t="str">
        <f t="shared" ref="K139:K169" si="76">IF(H139="","",IF(I139="","",I139*J139))</f>
        <v/>
      </c>
      <c r="L139" s="125"/>
      <c r="M139" s="125"/>
      <c r="N139" s="122" t="str">
        <f t="shared" ref="N139:N169" si="77">IF(AX139="","",IF(AX139=1,0.6,IF(AX139=2,0.9,0.9)))</f>
        <v/>
      </c>
      <c r="O139" s="122" t="str">
        <f t="shared" ref="O139:O169" si="78">IF(AND($I139="",$L139="",$M139=""),"",IF($L139&gt;0,$L139*$N139,IF($I139&gt;0,$I139*$N139,$M139*$N139)))</f>
        <v/>
      </c>
      <c r="P139" s="127" t="str">
        <f t="shared" ref="P139:P169" si="79">IF(OR($F139="",$O139="",$N139=""),"",$F139*$O139)</f>
        <v/>
      </c>
      <c r="Q139" s="128"/>
      <c r="R139" s="125"/>
      <c r="S139" s="125"/>
      <c r="T139" s="125"/>
      <c r="U139" s="125"/>
      <c r="V139" s="122" t="str">
        <f t="shared" ref="V139:V169" si="80">IF(SUM(Q139:U139)&gt;0,SUM(Q139:U139),"")</f>
        <v/>
      </c>
      <c r="W139" s="125"/>
      <c r="X139" s="125"/>
      <c r="Y139" s="125"/>
      <c r="Z139" s="125"/>
      <c r="AA139" s="125"/>
      <c r="AB139" s="125"/>
      <c r="AC139" s="125"/>
      <c r="AD139" s="125"/>
      <c r="AE139" s="125"/>
      <c r="AF139" s="125"/>
      <c r="AG139" s="122" t="str">
        <f t="shared" ref="AG139:AG169" si="81">IF(SUM(W139:AF139)&gt;0,SUM(W139:AF139),"")</f>
        <v/>
      </c>
      <c r="AH139" s="165" t="e">
        <f>[2]PLAN_2!O140-[2]PLAN_2!W140-Q139-R139-S139-T139-U139+AU139-([1]NN!L142*0.15)</f>
        <v>#VALUE!</v>
      </c>
      <c r="AI139" s="165">
        <f>[2]PLAN_2!P140-[2]PLAN_2!X140</f>
        <v>0</v>
      </c>
      <c r="AJ139" s="165">
        <f>[2]PLAN_2!Q140-[2]PLAN_2!Y140</f>
        <v>0</v>
      </c>
      <c r="AK139" s="166">
        <f>IF([2]PLAN_1!L140="konieczne",3500,IF([2]PLAN_1!L140="potrzebne",2500,IF([2]PLAN_1!L140="wskazane",1500,0)))</f>
        <v>0</v>
      </c>
      <c r="AO139" s="167"/>
      <c r="AP139" s="167"/>
      <c r="AQ139" s="167"/>
      <c r="AR139" s="167"/>
      <c r="AS139" s="167"/>
      <c r="AT139" s="167"/>
      <c r="AU139" s="125"/>
      <c r="AV139" s="164" t="str">
        <f t="shared" si="72"/>
        <v/>
      </c>
      <c r="AW139" s="127" t="str">
        <f t="shared" ref="AW139:AW169" si="82">IF(A139="","",A139)</f>
        <v/>
      </c>
      <c r="AX139" s="133" t="str">
        <f>IF(A139="","",IF(D139="","",INDEX([1]POBRANIE_!$B$6:$F$89,MATCH(D139,[1]POBRANIE_!$A$6:$A$89,0),5)))</f>
        <v/>
      </c>
      <c r="AY139" s="134" t="str">
        <f t="shared" si="67"/>
        <v/>
      </c>
      <c r="AZ139" s="134" t="str">
        <f t="shared" ref="AZ139:AZ169" si="83">IF($F139&gt;0,$F139,"")</f>
        <v/>
      </c>
      <c r="BA139" s="135" t="str">
        <f t="shared" ref="BA139:BA169" si="84">IF($AZ139=""," ",$AZ139/4*$AY139)</f>
        <v xml:space="preserve"> </v>
      </c>
      <c r="BB139" s="136" t="str">
        <f t="shared" ref="BB139:BB169" si="85">IF($BA139=" "," ",_xlfn.CEILING.PRECISE($AZ139/4*$AY139,1))</f>
        <v xml:space="preserve"> </v>
      </c>
      <c r="BD139" s="160" t="str">
        <f t="shared" ref="BD139:BF169" si="86">IF(A139="","",A139)</f>
        <v/>
      </c>
      <c r="BE139" s="143" t="str">
        <f t="shared" si="86"/>
        <v/>
      </c>
      <c r="BF139" s="143" t="str">
        <f t="shared" si="86"/>
        <v/>
      </c>
      <c r="BG139" s="161" t="str">
        <f t="shared" si="73"/>
        <v/>
      </c>
      <c r="BH139" s="140"/>
      <c r="BI139" s="140"/>
      <c r="BJ139" s="141"/>
      <c r="BK139" s="142" t="str">
        <f t="shared" ref="BK139:BK169" si="87">IF(BJ139="","",BJ139*10)</f>
        <v/>
      </c>
      <c r="BL139" s="143"/>
      <c r="BM139" s="162" t="str">
        <f t="shared" ref="BM139:BM169" si="88">IF(F139="","",F139)</f>
        <v/>
      </c>
      <c r="BN139" s="140"/>
      <c r="BO139" s="145" t="str">
        <f t="shared" si="71"/>
        <v/>
      </c>
      <c r="BP139" s="140"/>
      <c r="BQ139" s="140"/>
      <c r="BR139" s="163" t="str">
        <f t="shared" ref="BR139:BR169" si="89">IF(BO139="","",0.15)</f>
        <v/>
      </c>
      <c r="BS139" s="163" t="str">
        <f t="shared" ref="BS139:BS169" si="90">IF(BO139="","",BO139*BR139)</f>
        <v/>
      </c>
      <c r="BT139" s="147" t="str">
        <f t="shared" ref="BT139:BT169" si="91">IF(OR(BM139="",BO139=""),"",BM139*BS139)</f>
        <v/>
      </c>
      <c r="BU139" s="151"/>
      <c r="BV139" s="148" t="str">
        <f t="shared" si="68"/>
        <v/>
      </c>
      <c r="BW139" s="149" t="str">
        <f t="shared" ref="BW139:BW169" si="92">IF(AND(CC139="",BY139=""),"",IF(CC139="",BY139,IF($V139="",$Z139,IF(AND($Z139&gt;0,$V139&gt;0),$Z139+$V139,""))))</f>
        <v/>
      </c>
      <c r="BX139" s="150"/>
      <c r="BY139" s="151" t="str">
        <f t="shared" ref="BY139:BY169" si="93">IF(AND($H139="",$I139="",$U139=""),"",IF(AND($H139&gt;0,$U139&gt;0),$H139*$U139,IF(AND($I139&gt;0,$U139&gt;0,CL139&gt;0),$I139*$U139*CL139,IF(AND($I139&gt;0,$U139&gt;0),$I139*$U139,""))))</f>
        <v/>
      </c>
      <c r="BZ139" s="152"/>
      <c r="CA139" s="145" t="str">
        <f t="shared" si="70"/>
        <v/>
      </c>
      <c r="CB139" s="150"/>
      <c r="CC139" s="151" t="str">
        <f t="shared" ref="CC139:CC169" si="94">IF(AND($H139="",$I139="",$Y139=""),"",IF(AND($H139&gt;0,$Y139&gt;0),$H139*$Y139,IF(AND($I139&gt;0,$Y139&gt;0),$I139*$Y139,"")))</f>
        <v/>
      </c>
      <c r="CD139" s="152"/>
      <c r="CE139" s="145" t="str">
        <f t="shared" si="74"/>
        <v/>
      </c>
      <c r="CF139" s="153" t="str">
        <f t="shared" ref="CF139:CF169" si="95">IF(AND(CA139="",CE139=""),"",IF(CA139="",CE139,IF(CE139="",CA139,CA139+CE139)))</f>
        <v/>
      </c>
      <c r="CG139" s="153" t="str">
        <f t="shared" ref="CG139:CG169" si="96">IF(OR(BM139="",CF139=""),"",CF139*$J139)</f>
        <v/>
      </c>
      <c r="CH139" s="154" t="str">
        <f t="shared" ref="CH139:CH169" si="97">IF(OR(CB139="",BX139=""),"",(CB139+BX139)*$K139)</f>
        <v/>
      </c>
      <c r="CI139" s="153" t="str">
        <f t="shared" ref="CI139:CI169" si="98">IF(BD139="","",IF(AND(BX139="",CB139=""),"",IF(BM139="","",BM139*(BX139+CB139))))</f>
        <v/>
      </c>
      <c r="CJ139" s="153" t="str">
        <f t="shared" ref="CJ139:CJ169" si="99">IF(AND($N139="",$V139=""),"",IF(BQ139="",BY139,IF(BY139="",BQ139,$N139+$V139)))</f>
        <v/>
      </c>
      <c r="CK139" s="153" t="str">
        <f t="shared" ref="CK139:CK169" si="100">IF(AND($V139="",$Z139=""),"",IF($V139="",$Z139,IF($Z139="",$V139,IF(AND($Z139&gt;0,$V139&gt;0),$Z139+$V139,""))))</f>
        <v/>
      </c>
      <c r="CL139" s="155"/>
      <c r="CM139" s="124"/>
      <c r="CN139" s="253">
        <f t="shared" si="69"/>
        <v>0</v>
      </c>
    </row>
    <row r="140" spans="1:92" ht="30" customHeight="1" thickBot="1" x14ac:dyDescent="0.35">
      <c r="A140" s="120" t="str">
        <f t="shared" ref="A140:A169" si="101">IF(B140="","",A139+1)</f>
        <v/>
      </c>
      <c r="B140" s="121"/>
      <c r="C140" s="121"/>
      <c r="D140" s="121"/>
      <c r="E140" s="122" t="str">
        <f>IF('[1]UPR BILANS N'!N141="","",'[1]UPR BILANS N'!N141)</f>
        <v/>
      </c>
      <c r="F140" s="123"/>
      <c r="G140" s="124"/>
      <c r="H140" s="121"/>
      <c r="I140" s="125"/>
      <c r="J140" s="164" t="str">
        <f t="shared" si="75"/>
        <v/>
      </c>
      <c r="K140" s="164" t="str">
        <f t="shared" si="76"/>
        <v/>
      </c>
      <c r="L140" s="125"/>
      <c r="M140" s="125"/>
      <c r="N140" s="122" t="str">
        <f t="shared" si="77"/>
        <v/>
      </c>
      <c r="O140" s="122" t="str">
        <f t="shared" si="78"/>
        <v/>
      </c>
      <c r="P140" s="127" t="str">
        <f t="shared" si="79"/>
        <v/>
      </c>
      <c r="Q140" s="128"/>
      <c r="R140" s="125"/>
      <c r="S140" s="125"/>
      <c r="T140" s="125"/>
      <c r="U140" s="125"/>
      <c r="V140" s="122" t="str">
        <f t="shared" si="80"/>
        <v/>
      </c>
      <c r="W140" s="125"/>
      <c r="X140" s="125"/>
      <c r="Y140" s="125"/>
      <c r="Z140" s="125"/>
      <c r="AA140" s="125"/>
      <c r="AB140" s="125"/>
      <c r="AC140" s="125"/>
      <c r="AD140" s="125"/>
      <c r="AE140" s="125"/>
      <c r="AF140" s="125"/>
      <c r="AG140" s="122" t="str">
        <f t="shared" si="81"/>
        <v/>
      </c>
      <c r="AH140" s="165" t="e">
        <f>[2]PLAN_2!O141-[2]PLAN_2!W141-Q140-R140-S140-T140-U140+AU140-([1]NN!L143*0.15)</f>
        <v>#VALUE!</v>
      </c>
      <c r="AI140" s="165">
        <f>[2]PLAN_2!P141-[2]PLAN_2!X141</f>
        <v>0</v>
      </c>
      <c r="AJ140" s="165">
        <f>[2]PLAN_2!Q141-[2]PLAN_2!Y141</f>
        <v>0</v>
      </c>
      <c r="AK140" s="166">
        <f>IF([2]PLAN_1!L141="konieczne",3500,IF([2]PLAN_1!L141="potrzebne",2500,IF([2]PLAN_1!L141="wskazane",1500,0)))</f>
        <v>0</v>
      </c>
      <c r="AO140" s="167"/>
      <c r="AP140" s="167"/>
      <c r="AQ140" s="167"/>
      <c r="AR140" s="167"/>
      <c r="AS140" s="167"/>
      <c r="AT140" s="167"/>
      <c r="AU140" s="125"/>
      <c r="AV140" s="164" t="str">
        <f t="shared" si="72"/>
        <v/>
      </c>
      <c r="AW140" s="127" t="str">
        <f t="shared" si="82"/>
        <v/>
      </c>
      <c r="AX140" s="133" t="str">
        <f>IF(A140="","",IF(D140="","",INDEX([1]POBRANIE_!$B$6:$F$89,MATCH(D140,[1]POBRANIE_!$A$6:$A$89,0),5)))</f>
        <v/>
      </c>
      <c r="AY140" s="134" t="str">
        <f t="shared" ref="AY140:AY169" si="102">IF(F140&gt;0,1,"")</f>
        <v/>
      </c>
      <c r="AZ140" s="134" t="str">
        <f t="shared" si="83"/>
        <v/>
      </c>
      <c r="BA140" s="135" t="str">
        <f t="shared" si="84"/>
        <v xml:space="preserve"> </v>
      </c>
      <c r="BB140" s="136" t="str">
        <f t="shared" si="85"/>
        <v xml:space="preserve"> </v>
      </c>
      <c r="BD140" s="160" t="str">
        <f t="shared" si="86"/>
        <v/>
      </c>
      <c r="BE140" s="143" t="str">
        <f t="shared" si="86"/>
        <v/>
      </c>
      <c r="BF140" s="143" t="str">
        <f t="shared" si="86"/>
        <v/>
      </c>
      <c r="BG140" s="161" t="str">
        <f t="shared" si="73"/>
        <v/>
      </c>
      <c r="BH140" s="140"/>
      <c r="BI140" s="140"/>
      <c r="BJ140" s="141"/>
      <c r="BK140" s="142" t="str">
        <f t="shared" si="87"/>
        <v/>
      </c>
      <c r="BL140" s="143"/>
      <c r="BM140" s="162" t="str">
        <f t="shared" si="88"/>
        <v/>
      </c>
      <c r="BN140" s="140"/>
      <c r="BO140" s="145" t="str">
        <f t="shared" si="71"/>
        <v/>
      </c>
      <c r="BP140" s="140"/>
      <c r="BQ140" s="140"/>
      <c r="BR140" s="163" t="str">
        <f t="shared" si="89"/>
        <v/>
      </c>
      <c r="BS140" s="163" t="str">
        <f t="shared" si="90"/>
        <v/>
      </c>
      <c r="BT140" s="147" t="str">
        <f t="shared" si="91"/>
        <v/>
      </c>
      <c r="BU140" s="151"/>
      <c r="BV140" s="148" t="str">
        <f t="shared" ref="BV140:BV169" si="103">IF(BD140="","",IF(AND(BM140="",BN140=""),"",IF(BM140="","",IF(BN140="",0,BM140*BN140))))</f>
        <v/>
      </c>
      <c r="BW140" s="149" t="str">
        <f t="shared" si="92"/>
        <v/>
      </c>
      <c r="BX140" s="150"/>
      <c r="BY140" s="151" t="str">
        <f t="shared" si="93"/>
        <v/>
      </c>
      <c r="BZ140" s="152"/>
      <c r="CA140" s="145" t="str">
        <f t="shared" si="70"/>
        <v/>
      </c>
      <c r="CB140" s="150"/>
      <c r="CC140" s="151" t="str">
        <f t="shared" si="94"/>
        <v/>
      </c>
      <c r="CD140" s="152"/>
      <c r="CE140" s="145" t="str">
        <f t="shared" si="74"/>
        <v/>
      </c>
      <c r="CF140" s="153" t="str">
        <f t="shared" si="95"/>
        <v/>
      </c>
      <c r="CG140" s="153" t="str">
        <f t="shared" si="96"/>
        <v/>
      </c>
      <c r="CH140" s="154" t="str">
        <f t="shared" si="97"/>
        <v/>
      </c>
      <c r="CI140" s="153" t="str">
        <f t="shared" si="98"/>
        <v/>
      </c>
      <c r="CJ140" s="153" t="str">
        <f t="shared" si="99"/>
        <v/>
      </c>
      <c r="CK140" s="153" t="str">
        <f t="shared" si="100"/>
        <v/>
      </c>
      <c r="CL140" s="155"/>
      <c r="CM140" s="124"/>
      <c r="CN140" s="253">
        <f t="shared" ref="CN140:CN168" si="104">IF(CM140="",F140,0)</f>
        <v>0</v>
      </c>
    </row>
    <row r="141" spans="1:92" ht="30" customHeight="1" thickBot="1" x14ac:dyDescent="0.35">
      <c r="A141" s="120" t="str">
        <f t="shared" si="101"/>
        <v/>
      </c>
      <c r="B141" s="121"/>
      <c r="C141" s="121"/>
      <c r="D141" s="121"/>
      <c r="E141" s="122" t="str">
        <f>IF('[1]UPR BILANS N'!N142="","",'[1]UPR BILANS N'!N142)</f>
        <v/>
      </c>
      <c r="F141" s="123"/>
      <c r="G141" s="124"/>
      <c r="H141" s="121"/>
      <c r="I141" s="125"/>
      <c r="J141" s="164" t="str">
        <f t="shared" si="75"/>
        <v/>
      </c>
      <c r="K141" s="164" t="str">
        <f t="shared" si="76"/>
        <v/>
      </c>
      <c r="L141" s="125"/>
      <c r="M141" s="125"/>
      <c r="N141" s="122" t="str">
        <f t="shared" si="77"/>
        <v/>
      </c>
      <c r="O141" s="122" t="str">
        <f t="shared" si="78"/>
        <v/>
      </c>
      <c r="P141" s="127" t="str">
        <f t="shared" si="79"/>
        <v/>
      </c>
      <c r="Q141" s="128"/>
      <c r="R141" s="125"/>
      <c r="S141" s="125"/>
      <c r="T141" s="125"/>
      <c r="U141" s="125"/>
      <c r="V141" s="122" t="str">
        <f t="shared" si="80"/>
        <v/>
      </c>
      <c r="W141" s="125"/>
      <c r="X141" s="125"/>
      <c r="Y141" s="125"/>
      <c r="Z141" s="125"/>
      <c r="AA141" s="125"/>
      <c r="AB141" s="125"/>
      <c r="AC141" s="125"/>
      <c r="AD141" s="125"/>
      <c r="AE141" s="125"/>
      <c r="AF141" s="125"/>
      <c r="AG141" s="122" t="str">
        <f t="shared" si="81"/>
        <v/>
      </c>
      <c r="AH141" s="165" t="e">
        <f>[2]PLAN_2!O142-[2]PLAN_2!W142-Q141-R141-S141-T141-U141+AU141-([1]NN!L144*0.15)</f>
        <v>#VALUE!</v>
      </c>
      <c r="AI141" s="165">
        <f>[2]PLAN_2!P142-[2]PLAN_2!X142</f>
        <v>0</v>
      </c>
      <c r="AJ141" s="165">
        <f>[2]PLAN_2!Q142-[2]PLAN_2!Y142</f>
        <v>0</v>
      </c>
      <c r="AK141" s="166">
        <f>IF([2]PLAN_1!L142="konieczne",3500,IF([2]PLAN_1!L142="potrzebne",2500,IF([2]PLAN_1!L142="wskazane",1500,0)))</f>
        <v>0</v>
      </c>
      <c r="AO141" s="167"/>
      <c r="AP141" s="167"/>
      <c r="AQ141" s="167"/>
      <c r="AR141" s="167"/>
      <c r="AS141" s="167"/>
      <c r="AT141" s="167"/>
      <c r="AU141" s="125"/>
      <c r="AV141" s="164" t="str">
        <f t="shared" si="72"/>
        <v/>
      </c>
      <c r="AW141" s="127" t="str">
        <f t="shared" si="82"/>
        <v/>
      </c>
      <c r="AX141" s="133" t="str">
        <f>IF(A141="","",IF(D141="","",INDEX([1]POBRANIE_!$B$6:$F$89,MATCH(D141,[1]POBRANIE_!$A$6:$A$89,0),5)))</f>
        <v/>
      </c>
      <c r="AY141" s="134" t="str">
        <f t="shared" si="102"/>
        <v/>
      </c>
      <c r="AZ141" s="134" t="str">
        <f t="shared" si="83"/>
        <v/>
      </c>
      <c r="BA141" s="135" t="str">
        <f t="shared" si="84"/>
        <v xml:space="preserve"> </v>
      </c>
      <c r="BB141" s="136" t="str">
        <f t="shared" si="85"/>
        <v xml:space="preserve"> </v>
      </c>
      <c r="BD141" s="160" t="str">
        <f t="shared" si="86"/>
        <v/>
      </c>
      <c r="BE141" s="143" t="str">
        <f t="shared" si="86"/>
        <v/>
      </c>
      <c r="BF141" s="143" t="str">
        <f t="shared" si="86"/>
        <v/>
      </c>
      <c r="BG141" s="161" t="str">
        <f t="shared" si="73"/>
        <v/>
      </c>
      <c r="BH141" s="140"/>
      <c r="BI141" s="140"/>
      <c r="BJ141" s="141"/>
      <c r="BK141" s="142" t="str">
        <f t="shared" si="87"/>
        <v/>
      </c>
      <c r="BL141" s="143"/>
      <c r="BM141" s="162" t="str">
        <f t="shared" si="88"/>
        <v/>
      </c>
      <c r="BN141" s="140"/>
      <c r="BO141" s="145" t="str">
        <f t="shared" si="71"/>
        <v/>
      </c>
      <c r="BP141" s="140"/>
      <c r="BQ141" s="140"/>
      <c r="BR141" s="163" t="str">
        <f t="shared" si="89"/>
        <v/>
      </c>
      <c r="BS141" s="163" t="str">
        <f t="shared" si="90"/>
        <v/>
      </c>
      <c r="BT141" s="147" t="str">
        <f t="shared" si="91"/>
        <v/>
      </c>
      <c r="BU141" s="151"/>
      <c r="BV141" s="148" t="str">
        <f t="shared" si="103"/>
        <v/>
      </c>
      <c r="BW141" s="149" t="str">
        <f t="shared" si="92"/>
        <v/>
      </c>
      <c r="BX141" s="150"/>
      <c r="BY141" s="151" t="str">
        <f t="shared" si="93"/>
        <v/>
      </c>
      <c r="BZ141" s="152"/>
      <c r="CA141" s="145" t="str">
        <f t="shared" ref="CA141:CA169" si="105">IF(BX141="","",IF(OR(BY141="",BZ141=""),"",BY141*BZ141))</f>
        <v/>
      </c>
      <c r="CB141" s="150"/>
      <c r="CC141" s="151" t="str">
        <f t="shared" si="94"/>
        <v/>
      </c>
      <c r="CD141" s="152"/>
      <c r="CE141" s="145" t="str">
        <f t="shared" si="74"/>
        <v/>
      </c>
      <c r="CF141" s="153" t="str">
        <f t="shared" si="95"/>
        <v/>
      </c>
      <c r="CG141" s="153" t="str">
        <f t="shared" si="96"/>
        <v/>
      </c>
      <c r="CH141" s="154" t="str">
        <f t="shared" si="97"/>
        <v/>
      </c>
      <c r="CI141" s="153" t="str">
        <f t="shared" si="98"/>
        <v/>
      </c>
      <c r="CJ141" s="153" t="str">
        <f t="shared" si="99"/>
        <v/>
      </c>
      <c r="CK141" s="153" t="str">
        <f t="shared" si="100"/>
        <v/>
      </c>
      <c r="CL141" s="155"/>
      <c r="CM141" s="124"/>
      <c r="CN141" s="253">
        <f t="shared" si="104"/>
        <v>0</v>
      </c>
    </row>
    <row r="142" spans="1:92" ht="30" customHeight="1" thickBot="1" x14ac:dyDescent="0.35">
      <c r="A142" s="120" t="str">
        <f t="shared" si="101"/>
        <v/>
      </c>
      <c r="B142" s="121"/>
      <c r="C142" s="121"/>
      <c r="D142" s="121"/>
      <c r="E142" s="122" t="str">
        <f>IF('[1]UPR BILANS N'!N143="","",'[1]UPR BILANS N'!N143)</f>
        <v/>
      </c>
      <c r="F142" s="123"/>
      <c r="G142" s="124"/>
      <c r="H142" s="121"/>
      <c r="I142" s="125"/>
      <c r="J142" s="164" t="str">
        <f t="shared" si="75"/>
        <v/>
      </c>
      <c r="K142" s="164" t="str">
        <f t="shared" si="76"/>
        <v/>
      </c>
      <c r="L142" s="125"/>
      <c r="M142" s="125"/>
      <c r="N142" s="122" t="str">
        <f t="shared" si="77"/>
        <v/>
      </c>
      <c r="O142" s="122" t="str">
        <f t="shared" si="78"/>
        <v/>
      </c>
      <c r="P142" s="127" t="str">
        <f t="shared" si="79"/>
        <v/>
      </c>
      <c r="Q142" s="128"/>
      <c r="R142" s="125"/>
      <c r="S142" s="125"/>
      <c r="T142" s="125"/>
      <c r="U142" s="125"/>
      <c r="V142" s="122" t="str">
        <f t="shared" si="80"/>
        <v/>
      </c>
      <c r="W142" s="125"/>
      <c r="X142" s="125"/>
      <c r="Y142" s="125"/>
      <c r="Z142" s="125"/>
      <c r="AA142" s="125"/>
      <c r="AB142" s="125"/>
      <c r="AC142" s="125"/>
      <c r="AD142" s="125"/>
      <c r="AE142" s="125"/>
      <c r="AF142" s="125"/>
      <c r="AG142" s="122" t="str">
        <f t="shared" si="81"/>
        <v/>
      </c>
      <c r="AH142" s="165" t="e">
        <f>[2]PLAN_2!O143-[2]PLAN_2!W143-Q142-R142-S142-T142-U142+AU142-([1]NN!L145*0.15)</f>
        <v>#VALUE!</v>
      </c>
      <c r="AI142" s="165">
        <f>[2]PLAN_2!P143-[2]PLAN_2!X143</f>
        <v>0</v>
      </c>
      <c r="AJ142" s="165">
        <f>[2]PLAN_2!Q143-[2]PLAN_2!Y143</f>
        <v>0</v>
      </c>
      <c r="AK142" s="166">
        <f>IF([2]PLAN_1!L143="konieczne",3500,IF([2]PLAN_1!L143="potrzebne",2500,IF([2]PLAN_1!L143="wskazane",1500,0)))</f>
        <v>0</v>
      </c>
      <c r="AO142" s="167"/>
      <c r="AP142" s="167"/>
      <c r="AQ142" s="167"/>
      <c r="AR142" s="167"/>
      <c r="AS142" s="167"/>
      <c r="AT142" s="167"/>
      <c r="AU142" s="125"/>
      <c r="AV142" s="164" t="str">
        <f t="shared" si="72"/>
        <v/>
      </c>
      <c r="AW142" s="127" t="str">
        <f t="shared" si="82"/>
        <v/>
      </c>
      <c r="AX142" s="133" t="str">
        <f>IF(A142="","",IF(D142="","",INDEX([1]POBRANIE_!$B$6:$F$89,MATCH(D142,[1]POBRANIE_!$A$6:$A$89,0),5)))</f>
        <v/>
      </c>
      <c r="AY142" s="134" t="str">
        <f t="shared" si="102"/>
        <v/>
      </c>
      <c r="AZ142" s="134" t="str">
        <f t="shared" si="83"/>
        <v/>
      </c>
      <c r="BA142" s="135" t="str">
        <f t="shared" si="84"/>
        <v xml:space="preserve"> </v>
      </c>
      <c r="BB142" s="136" t="str">
        <f t="shared" si="85"/>
        <v xml:space="preserve"> </v>
      </c>
      <c r="BD142" s="160" t="str">
        <f t="shared" si="86"/>
        <v/>
      </c>
      <c r="BE142" s="143" t="str">
        <f t="shared" si="86"/>
        <v/>
      </c>
      <c r="BF142" s="143" t="str">
        <f t="shared" si="86"/>
        <v/>
      </c>
      <c r="BG142" s="161" t="str">
        <f t="shared" si="73"/>
        <v/>
      </c>
      <c r="BH142" s="140"/>
      <c r="BI142" s="140"/>
      <c r="BJ142" s="141"/>
      <c r="BK142" s="142" t="str">
        <f t="shared" si="87"/>
        <v/>
      </c>
      <c r="BL142" s="143"/>
      <c r="BM142" s="162" t="str">
        <f t="shared" si="88"/>
        <v/>
      </c>
      <c r="BN142" s="140"/>
      <c r="BO142" s="145" t="str">
        <f t="shared" si="71"/>
        <v/>
      </c>
      <c r="BP142" s="140"/>
      <c r="BQ142" s="140"/>
      <c r="BR142" s="163" t="str">
        <f t="shared" si="89"/>
        <v/>
      </c>
      <c r="BS142" s="163" t="str">
        <f t="shared" si="90"/>
        <v/>
      </c>
      <c r="BT142" s="147" t="str">
        <f t="shared" si="91"/>
        <v/>
      </c>
      <c r="BU142" s="151"/>
      <c r="BV142" s="148" t="str">
        <f t="shared" si="103"/>
        <v/>
      </c>
      <c r="BW142" s="149" t="str">
        <f t="shared" si="92"/>
        <v/>
      </c>
      <c r="BX142" s="150"/>
      <c r="BY142" s="151" t="str">
        <f t="shared" si="93"/>
        <v/>
      </c>
      <c r="BZ142" s="152"/>
      <c r="CA142" s="145" t="str">
        <f t="shared" si="105"/>
        <v/>
      </c>
      <c r="CB142" s="150"/>
      <c r="CC142" s="151" t="str">
        <f t="shared" si="94"/>
        <v/>
      </c>
      <c r="CD142" s="152"/>
      <c r="CE142" s="145" t="str">
        <f t="shared" si="74"/>
        <v/>
      </c>
      <c r="CF142" s="153" t="str">
        <f t="shared" si="95"/>
        <v/>
      </c>
      <c r="CG142" s="153" t="str">
        <f t="shared" si="96"/>
        <v/>
      </c>
      <c r="CH142" s="154" t="str">
        <f t="shared" si="97"/>
        <v/>
      </c>
      <c r="CI142" s="153" t="str">
        <f t="shared" si="98"/>
        <v/>
      </c>
      <c r="CJ142" s="153" t="str">
        <f t="shared" si="99"/>
        <v/>
      </c>
      <c r="CK142" s="153" t="str">
        <f t="shared" si="100"/>
        <v/>
      </c>
      <c r="CL142" s="155"/>
      <c r="CM142" s="124"/>
      <c r="CN142" s="253">
        <f t="shared" si="104"/>
        <v>0</v>
      </c>
    </row>
    <row r="143" spans="1:92" ht="30" customHeight="1" thickBot="1" x14ac:dyDescent="0.35">
      <c r="A143" s="120" t="str">
        <f t="shared" si="101"/>
        <v/>
      </c>
      <c r="B143" s="121"/>
      <c r="C143" s="121"/>
      <c r="D143" s="121"/>
      <c r="E143" s="122" t="str">
        <f>IF('[1]UPR BILANS N'!N144="","",'[1]UPR BILANS N'!N144)</f>
        <v/>
      </c>
      <c r="F143" s="123"/>
      <c r="G143" s="124"/>
      <c r="H143" s="121"/>
      <c r="I143" s="125"/>
      <c r="J143" s="164" t="str">
        <f t="shared" si="75"/>
        <v/>
      </c>
      <c r="K143" s="164" t="str">
        <f t="shared" si="76"/>
        <v/>
      </c>
      <c r="L143" s="125"/>
      <c r="M143" s="125"/>
      <c r="N143" s="122" t="str">
        <f t="shared" si="77"/>
        <v/>
      </c>
      <c r="O143" s="122" t="str">
        <f t="shared" si="78"/>
        <v/>
      </c>
      <c r="P143" s="127" t="str">
        <f t="shared" si="79"/>
        <v/>
      </c>
      <c r="Q143" s="128"/>
      <c r="R143" s="125"/>
      <c r="S143" s="125"/>
      <c r="T143" s="125"/>
      <c r="U143" s="125"/>
      <c r="V143" s="122" t="str">
        <f t="shared" si="80"/>
        <v/>
      </c>
      <c r="W143" s="125"/>
      <c r="X143" s="125"/>
      <c r="Y143" s="125"/>
      <c r="Z143" s="125"/>
      <c r="AA143" s="125"/>
      <c r="AB143" s="125"/>
      <c r="AC143" s="125"/>
      <c r="AD143" s="125"/>
      <c r="AE143" s="125"/>
      <c r="AF143" s="125"/>
      <c r="AG143" s="122" t="str">
        <f t="shared" si="81"/>
        <v/>
      </c>
      <c r="AH143" s="165" t="e">
        <f>[2]PLAN_2!O144-[2]PLAN_2!W144-Q143-R143-S143-T143-U143+AU143-([1]NN!L146*0.15)</f>
        <v>#VALUE!</v>
      </c>
      <c r="AI143" s="165">
        <f>[2]PLAN_2!P144-[2]PLAN_2!X144</f>
        <v>0</v>
      </c>
      <c r="AJ143" s="165">
        <f>[2]PLAN_2!Q144-[2]PLAN_2!Y144</f>
        <v>0</v>
      </c>
      <c r="AK143" s="166">
        <f>IF([2]PLAN_1!L144="konieczne",3500,IF([2]PLAN_1!L144="potrzebne",2500,IF([2]PLAN_1!L144="wskazane",1500,0)))</f>
        <v>0</v>
      </c>
      <c r="AO143" s="167"/>
      <c r="AP143" s="167"/>
      <c r="AQ143" s="167"/>
      <c r="AR143" s="167"/>
      <c r="AS143" s="167"/>
      <c r="AT143" s="167"/>
      <c r="AU143" s="125"/>
      <c r="AV143" s="164" t="str">
        <f t="shared" si="72"/>
        <v/>
      </c>
      <c r="AW143" s="127" t="str">
        <f t="shared" si="82"/>
        <v/>
      </c>
      <c r="AX143" s="133" t="str">
        <f>IF(A143="","",IF(D143="","",INDEX([1]POBRANIE_!$B$6:$F$89,MATCH(D143,[1]POBRANIE_!$A$6:$A$89,0),5)))</f>
        <v/>
      </c>
      <c r="AY143" s="134" t="str">
        <f t="shared" si="102"/>
        <v/>
      </c>
      <c r="AZ143" s="134" t="str">
        <f t="shared" si="83"/>
        <v/>
      </c>
      <c r="BA143" s="135" t="str">
        <f t="shared" si="84"/>
        <v xml:space="preserve"> </v>
      </c>
      <c r="BB143" s="136" t="str">
        <f t="shared" si="85"/>
        <v xml:space="preserve"> </v>
      </c>
      <c r="BD143" s="160" t="str">
        <f t="shared" si="86"/>
        <v/>
      </c>
      <c r="BE143" s="143" t="str">
        <f t="shared" si="86"/>
        <v/>
      </c>
      <c r="BF143" s="143" t="str">
        <f t="shared" si="86"/>
        <v/>
      </c>
      <c r="BG143" s="161" t="str">
        <f t="shared" si="73"/>
        <v/>
      </c>
      <c r="BH143" s="140"/>
      <c r="BI143" s="140"/>
      <c r="BJ143" s="141"/>
      <c r="BK143" s="142" t="str">
        <f t="shared" si="87"/>
        <v/>
      </c>
      <c r="BL143" s="143"/>
      <c r="BM143" s="162" t="str">
        <f t="shared" si="88"/>
        <v/>
      </c>
      <c r="BN143" s="140"/>
      <c r="BO143" s="145" t="str">
        <f t="shared" si="71"/>
        <v/>
      </c>
      <c r="BP143" s="140"/>
      <c r="BQ143" s="140"/>
      <c r="BR143" s="163" t="str">
        <f t="shared" si="89"/>
        <v/>
      </c>
      <c r="BS143" s="163" t="str">
        <f t="shared" si="90"/>
        <v/>
      </c>
      <c r="BT143" s="147" t="str">
        <f t="shared" si="91"/>
        <v/>
      </c>
      <c r="BU143" s="151"/>
      <c r="BV143" s="148" t="str">
        <f t="shared" si="103"/>
        <v/>
      </c>
      <c r="BW143" s="149" t="str">
        <f t="shared" si="92"/>
        <v/>
      </c>
      <c r="BX143" s="150"/>
      <c r="BY143" s="151" t="str">
        <f t="shared" si="93"/>
        <v/>
      </c>
      <c r="BZ143" s="152"/>
      <c r="CA143" s="145" t="str">
        <f t="shared" si="105"/>
        <v/>
      </c>
      <c r="CB143" s="150"/>
      <c r="CC143" s="151" t="str">
        <f t="shared" si="94"/>
        <v/>
      </c>
      <c r="CD143" s="152"/>
      <c r="CE143" s="145" t="str">
        <f t="shared" si="74"/>
        <v/>
      </c>
      <c r="CF143" s="153" t="str">
        <f t="shared" si="95"/>
        <v/>
      </c>
      <c r="CG143" s="153" t="str">
        <f t="shared" si="96"/>
        <v/>
      </c>
      <c r="CH143" s="154" t="str">
        <f t="shared" si="97"/>
        <v/>
      </c>
      <c r="CI143" s="153" t="str">
        <f t="shared" si="98"/>
        <v/>
      </c>
      <c r="CJ143" s="153" t="str">
        <f t="shared" si="99"/>
        <v/>
      </c>
      <c r="CK143" s="153" t="str">
        <f t="shared" si="100"/>
        <v/>
      </c>
      <c r="CL143" s="155"/>
      <c r="CM143" s="124"/>
      <c r="CN143" s="253">
        <f t="shared" si="104"/>
        <v>0</v>
      </c>
    </row>
    <row r="144" spans="1:92" ht="30" customHeight="1" thickBot="1" x14ac:dyDescent="0.35">
      <c r="A144" s="120" t="str">
        <f t="shared" si="101"/>
        <v/>
      </c>
      <c r="B144" s="121"/>
      <c r="C144" s="121"/>
      <c r="D144" s="121"/>
      <c r="E144" s="122" t="str">
        <f>IF('[1]UPR BILANS N'!N145="","",'[1]UPR BILANS N'!N145)</f>
        <v/>
      </c>
      <c r="F144" s="123"/>
      <c r="G144" s="124"/>
      <c r="H144" s="121"/>
      <c r="I144" s="125"/>
      <c r="J144" s="164" t="str">
        <f t="shared" si="75"/>
        <v/>
      </c>
      <c r="K144" s="164" t="str">
        <f t="shared" si="76"/>
        <v/>
      </c>
      <c r="L144" s="125"/>
      <c r="M144" s="125"/>
      <c r="N144" s="122" t="str">
        <f t="shared" si="77"/>
        <v/>
      </c>
      <c r="O144" s="122" t="str">
        <f t="shared" si="78"/>
        <v/>
      </c>
      <c r="P144" s="127" t="str">
        <f t="shared" si="79"/>
        <v/>
      </c>
      <c r="Q144" s="128"/>
      <c r="R144" s="125"/>
      <c r="S144" s="125"/>
      <c r="T144" s="125"/>
      <c r="U144" s="125"/>
      <c r="V144" s="122" t="str">
        <f t="shared" si="80"/>
        <v/>
      </c>
      <c r="W144" s="125"/>
      <c r="X144" s="125"/>
      <c r="Y144" s="125"/>
      <c r="Z144" s="125"/>
      <c r="AA144" s="125"/>
      <c r="AB144" s="125"/>
      <c r="AC144" s="125"/>
      <c r="AD144" s="125"/>
      <c r="AE144" s="125"/>
      <c r="AF144" s="125"/>
      <c r="AG144" s="122" t="str">
        <f t="shared" si="81"/>
        <v/>
      </c>
      <c r="AH144" s="165" t="e">
        <f>[2]PLAN_2!O145-[2]PLAN_2!W145-Q144-R144-S144-T144-U144+AU144-([1]NN!L147*0.15)</f>
        <v>#VALUE!</v>
      </c>
      <c r="AI144" s="165">
        <f>[2]PLAN_2!P145-[2]PLAN_2!X145</f>
        <v>0</v>
      </c>
      <c r="AJ144" s="165">
        <f>[2]PLAN_2!Q145-[2]PLAN_2!Y145</f>
        <v>0</v>
      </c>
      <c r="AK144" s="166">
        <f>IF([2]PLAN_1!L145="konieczne",3500,IF([2]PLAN_1!L145="potrzebne",2500,IF([2]PLAN_1!L145="wskazane",1500,0)))</f>
        <v>0</v>
      </c>
      <c r="AO144" s="167"/>
      <c r="AP144" s="167"/>
      <c r="AQ144" s="167"/>
      <c r="AR144" s="167"/>
      <c r="AS144" s="167"/>
      <c r="AT144" s="167"/>
      <c r="AU144" s="125"/>
      <c r="AV144" s="164" t="str">
        <f t="shared" si="72"/>
        <v/>
      </c>
      <c r="AW144" s="127" t="str">
        <f t="shared" si="82"/>
        <v/>
      </c>
      <c r="AX144" s="133" t="str">
        <f>IF(A144="","",IF(D144="","",INDEX([1]POBRANIE_!$B$6:$F$89,MATCH(D144,[1]POBRANIE_!$A$6:$A$89,0),5)))</f>
        <v/>
      </c>
      <c r="AY144" s="134" t="str">
        <f t="shared" si="102"/>
        <v/>
      </c>
      <c r="AZ144" s="134" t="str">
        <f t="shared" si="83"/>
        <v/>
      </c>
      <c r="BA144" s="135" t="str">
        <f t="shared" si="84"/>
        <v xml:space="preserve"> </v>
      </c>
      <c r="BB144" s="136" t="str">
        <f t="shared" si="85"/>
        <v xml:space="preserve"> </v>
      </c>
      <c r="BD144" s="160" t="str">
        <f t="shared" si="86"/>
        <v/>
      </c>
      <c r="BE144" s="143" t="str">
        <f t="shared" si="86"/>
        <v/>
      </c>
      <c r="BF144" s="143" t="str">
        <f t="shared" si="86"/>
        <v/>
      </c>
      <c r="BG144" s="161" t="str">
        <f t="shared" si="73"/>
        <v/>
      </c>
      <c r="BH144" s="140"/>
      <c r="BI144" s="140"/>
      <c r="BJ144" s="141"/>
      <c r="BK144" s="142" t="str">
        <f t="shared" si="87"/>
        <v/>
      </c>
      <c r="BL144" s="143"/>
      <c r="BM144" s="162" t="str">
        <f t="shared" si="88"/>
        <v/>
      </c>
      <c r="BN144" s="140"/>
      <c r="BO144" s="145" t="str">
        <f t="shared" si="71"/>
        <v/>
      </c>
      <c r="BP144" s="140"/>
      <c r="BQ144" s="140"/>
      <c r="BR144" s="163" t="str">
        <f t="shared" si="89"/>
        <v/>
      </c>
      <c r="BS144" s="163" t="str">
        <f t="shared" si="90"/>
        <v/>
      </c>
      <c r="BT144" s="147" t="str">
        <f t="shared" si="91"/>
        <v/>
      </c>
      <c r="BU144" s="151"/>
      <c r="BV144" s="148" t="str">
        <f t="shared" si="103"/>
        <v/>
      </c>
      <c r="BW144" s="149" t="str">
        <f t="shared" si="92"/>
        <v/>
      </c>
      <c r="BX144" s="150"/>
      <c r="BY144" s="151" t="str">
        <f t="shared" si="93"/>
        <v/>
      </c>
      <c r="BZ144" s="152"/>
      <c r="CA144" s="145" t="str">
        <f t="shared" si="105"/>
        <v/>
      </c>
      <c r="CB144" s="150"/>
      <c r="CC144" s="151" t="str">
        <f t="shared" si="94"/>
        <v/>
      </c>
      <c r="CD144" s="152"/>
      <c r="CE144" s="145" t="str">
        <f t="shared" si="74"/>
        <v/>
      </c>
      <c r="CF144" s="153" t="str">
        <f t="shared" si="95"/>
        <v/>
      </c>
      <c r="CG144" s="153" t="str">
        <f t="shared" si="96"/>
        <v/>
      </c>
      <c r="CH144" s="154" t="str">
        <f t="shared" si="97"/>
        <v/>
      </c>
      <c r="CI144" s="153" t="str">
        <f t="shared" si="98"/>
        <v/>
      </c>
      <c r="CJ144" s="153" t="str">
        <f t="shared" si="99"/>
        <v/>
      </c>
      <c r="CK144" s="153" t="str">
        <f t="shared" si="100"/>
        <v/>
      </c>
      <c r="CL144" s="155"/>
      <c r="CM144" s="124"/>
      <c r="CN144" s="253">
        <f t="shared" si="104"/>
        <v>0</v>
      </c>
    </row>
    <row r="145" spans="1:92" ht="30" customHeight="1" thickBot="1" x14ac:dyDescent="0.35">
      <c r="A145" s="120" t="str">
        <f t="shared" si="101"/>
        <v/>
      </c>
      <c r="B145" s="121"/>
      <c r="C145" s="121"/>
      <c r="D145" s="121"/>
      <c r="E145" s="122" t="str">
        <f>IF('[1]UPR BILANS N'!N146="","",'[1]UPR BILANS N'!N146)</f>
        <v/>
      </c>
      <c r="F145" s="123"/>
      <c r="G145" s="124"/>
      <c r="H145" s="121"/>
      <c r="I145" s="125"/>
      <c r="J145" s="164" t="str">
        <f t="shared" si="75"/>
        <v/>
      </c>
      <c r="K145" s="164" t="str">
        <f t="shared" si="76"/>
        <v/>
      </c>
      <c r="L145" s="125"/>
      <c r="M145" s="125"/>
      <c r="N145" s="122" t="str">
        <f t="shared" si="77"/>
        <v/>
      </c>
      <c r="O145" s="122" t="str">
        <f t="shared" si="78"/>
        <v/>
      </c>
      <c r="P145" s="127" t="str">
        <f t="shared" si="79"/>
        <v/>
      </c>
      <c r="Q145" s="128"/>
      <c r="R145" s="125"/>
      <c r="S145" s="125"/>
      <c r="T145" s="125"/>
      <c r="U145" s="125"/>
      <c r="V145" s="122" t="str">
        <f t="shared" si="80"/>
        <v/>
      </c>
      <c r="W145" s="125"/>
      <c r="X145" s="125"/>
      <c r="Y145" s="125"/>
      <c r="Z145" s="125"/>
      <c r="AA145" s="125"/>
      <c r="AB145" s="125"/>
      <c r="AC145" s="125"/>
      <c r="AD145" s="125"/>
      <c r="AE145" s="125"/>
      <c r="AF145" s="125"/>
      <c r="AG145" s="122" t="str">
        <f t="shared" si="81"/>
        <v/>
      </c>
      <c r="AH145" s="165" t="e">
        <f>[2]PLAN_2!O146-[2]PLAN_2!W146-Q145-R145-S145-T145-U145+AU145-([1]NN!L148*0.15)</f>
        <v>#VALUE!</v>
      </c>
      <c r="AI145" s="165">
        <f>[2]PLAN_2!P146-[2]PLAN_2!X146</f>
        <v>0</v>
      </c>
      <c r="AJ145" s="165">
        <f>[2]PLAN_2!Q146-[2]PLAN_2!Y146</f>
        <v>0</v>
      </c>
      <c r="AK145" s="166">
        <f>IF([2]PLAN_1!L146="konieczne",3500,IF([2]PLAN_1!L146="potrzebne",2500,IF([2]PLAN_1!L146="wskazane",1500,0)))</f>
        <v>0</v>
      </c>
      <c r="AO145" s="167"/>
      <c r="AP145" s="167"/>
      <c r="AQ145" s="167"/>
      <c r="AR145" s="167"/>
      <c r="AS145" s="167"/>
      <c r="AT145" s="167"/>
      <c r="AU145" s="125"/>
      <c r="AV145" s="164" t="str">
        <f t="shared" si="72"/>
        <v/>
      </c>
      <c r="AW145" s="127" t="str">
        <f t="shared" si="82"/>
        <v/>
      </c>
      <c r="AX145" s="133" t="str">
        <f>IF(A145="","",IF(D145="","",INDEX([1]POBRANIE_!$B$6:$F$89,MATCH(D145,[1]POBRANIE_!$A$6:$A$89,0),5)))</f>
        <v/>
      </c>
      <c r="AY145" s="134" t="str">
        <f t="shared" si="102"/>
        <v/>
      </c>
      <c r="AZ145" s="134" t="str">
        <f t="shared" si="83"/>
        <v/>
      </c>
      <c r="BA145" s="135" t="str">
        <f t="shared" si="84"/>
        <v xml:space="preserve"> </v>
      </c>
      <c r="BB145" s="136" t="str">
        <f t="shared" si="85"/>
        <v xml:space="preserve"> </v>
      </c>
      <c r="BD145" s="160" t="str">
        <f t="shared" si="86"/>
        <v/>
      </c>
      <c r="BE145" s="143" t="str">
        <f t="shared" si="86"/>
        <v/>
      </c>
      <c r="BF145" s="143" t="str">
        <f t="shared" si="86"/>
        <v/>
      </c>
      <c r="BG145" s="161" t="str">
        <f t="shared" si="73"/>
        <v/>
      </c>
      <c r="BH145" s="140"/>
      <c r="BI145" s="140"/>
      <c r="BJ145" s="141"/>
      <c r="BK145" s="142" t="str">
        <f t="shared" si="87"/>
        <v/>
      </c>
      <c r="BL145" s="143"/>
      <c r="BM145" s="162" t="str">
        <f t="shared" si="88"/>
        <v/>
      </c>
      <c r="BN145" s="140"/>
      <c r="BO145" s="145" t="str">
        <f t="shared" ref="BO145:BO169" si="106">IF(BD145="","",IF(AND(BP145="",BQ145=""),"",IF(AND(BP145&gt;0,BQ145&gt;0),BP145+BQ145,IF(BP145&gt;0,BP145,BQ145))))</f>
        <v/>
      </c>
      <c r="BP145" s="140"/>
      <c r="BQ145" s="140"/>
      <c r="BR145" s="163" t="str">
        <f t="shared" si="89"/>
        <v/>
      </c>
      <c r="BS145" s="163" t="str">
        <f t="shared" si="90"/>
        <v/>
      </c>
      <c r="BT145" s="147" t="str">
        <f t="shared" si="91"/>
        <v/>
      </c>
      <c r="BU145" s="151"/>
      <c r="BV145" s="148" t="str">
        <f t="shared" si="103"/>
        <v/>
      </c>
      <c r="BW145" s="149" t="str">
        <f t="shared" si="92"/>
        <v/>
      </c>
      <c r="BX145" s="150"/>
      <c r="BY145" s="151" t="str">
        <f t="shared" si="93"/>
        <v/>
      </c>
      <c r="BZ145" s="152"/>
      <c r="CA145" s="145" t="str">
        <f t="shared" si="105"/>
        <v/>
      </c>
      <c r="CB145" s="150"/>
      <c r="CC145" s="151" t="str">
        <f t="shared" si="94"/>
        <v/>
      </c>
      <c r="CD145" s="152"/>
      <c r="CE145" s="145" t="str">
        <f t="shared" si="74"/>
        <v/>
      </c>
      <c r="CF145" s="153" t="str">
        <f t="shared" si="95"/>
        <v/>
      </c>
      <c r="CG145" s="153" t="str">
        <f t="shared" si="96"/>
        <v/>
      </c>
      <c r="CH145" s="154" t="str">
        <f t="shared" si="97"/>
        <v/>
      </c>
      <c r="CI145" s="153" t="str">
        <f t="shared" si="98"/>
        <v/>
      </c>
      <c r="CJ145" s="153" t="str">
        <f t="shared" si="99"/>
        <v/>
      </c>
      <c r="CK145" s="153" t="str">
        <f t="shared" si="100"/>
        <v/>
      </c>
      <c r="CL145" s="155"/>
      <c r="CM145" s="124"/>
      <c r="CN145" s="253">
        <f t="shared" si="104"/>
        <v>0</v>
      </c>
    </row>
    <row r="146" spans="1:92" ht="30" customHeight="1" thickBot="1" x14ac:dyDescent="0.35">
      <c r="A146" s="120" t="str">
        <f t="shared" si="101"/>
        <v/>
      </c>
      <c r="B146" s="121"/>
      <c r="C146" s="121"/>
      <c r="D146" s="121"/>
      <c r="E146" s="122" t="str">
        <f>IF('[1]UPR BILANS N'!N147="","",'[1]UPR BILANS N'!N147)</f>
        <v/>
      </c>
      <c r="F146" s="123"/>
      <c r="G146" s="124"/>
      <c r="H146" s="121"/>
      <c r="I146" s="125"/>
      <c r="J146" s="164" t="str">
        <f t="shared" si="75"/>
        <v/>
      </c>
      <c r="K146" s="164" t="str">
        <f t="shared" si="76"/>
        <v/>
      </c>
      <c r="L146" s="125"/>
      <c r="M146" s="125"/>
      <c r="N146" s="122" t="str">
        <f t="shared" si="77"/>
        <v/>
      </c>
      <c r="O146" s="122" t="str">
        <f t="shared" si="78"/>
        <v/>
      </c>
      <c r="P146" s="127" t="str">
        <f t="shared" si="79"/>
        <v/>
      </c>
      <c r="Q146" s="128"/>
      <c r="R146" s="125"/>
      <c r="S146" s="125"/>
      <c r="T146" s="125"/>
      <c r="U146" s="125"/>
      <c r="V146" s="122" t="str">
        <f t="shared" si="80"/>
        <v/>
      </c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2" t="str">
        <f t="shared" si="81"/>
        <v/>
      </c>
      <c r="AH146" s="165" t="e">
        <f>[2]PLAN_2!O147-[2]PLAN_2!W147-Q146-R146-S146-T146-U146+AU146-([1]NN!L149*0.15)</f>
        <v>#VALUE!</v>
      </c>
      <c r="AI146" s="165">
        <f>[2]PLAN_2!P147-[2]PLAN_2!X147</f>
        <v>0</v>
      </c>
      <c r="AJ146" s="165">
        <f>[2]PLAN_2!Q147-[2]PLAN_2!Y147</f>
        <v>0</v>
      </c>
      <c r="AK146" s="166">
        <f>IF([2]PLAN_1!L147="konieczne",3500,IF([2]PLAN_1!L147="potrzebne",2500,IF([2]PLAN_1!L147="wskazane",1500,0)))</f>
        <v>0</v>
      </c>
      <c r="AO146" s="167"/>
      <c r="AP146" s="167"/>
      <c r="AQ146" s="167"/>
      <c r="AR146" s="167"/>
      <c r="AS146" s="167"/>
      <c r="AT146" s="167"/>
      <c r="AU146" s="125"/>
      <c r="AV146" s="164" t="str">
        <f t="shared" si="72"/>
        <v/>
      </c>
      <c r="AW146" s="127" t="str">
        <f t="shared" si="82"/>
        <v/>
      </c>
      <c r="AX146" s="133" t="str">
        <f>IF(A146="","",IF(D146="","",INDEX([1]POBRANIE_!$B$6:$F$89,MATCH(D146,[1]POBRANIE_!$A$6:$A$89,0),5)))</f>
        <v/>
      </c>
      <c r="AY146" s="134" t="str">
        <f t="shared" si="102"/>
        <v/>
      </c>
      <c r="AZ146" s="134" t="str">
        <f t="shared" si="83"/>
        <v/>
      </c>
      <c r="BA146" s="135" t="str">
        <f t="shared" si="84"/>
        <v xml:space="preserve"> </v>
      </c>
      <c r="BB146" s="136" t="str">
        <f t="shared" si="85"/>
        <v xml:space="preserve"> </v>
      </c>
      <c r="BD146" s="160" t="str">
        <f t="shared" si="86"/>
        <v/>
      </c>
      <c r="BE146" s="143" t="str">
        <f t="shared" si="86"/>
        <v/>
      </c>
      <c r="BF146" s="143" t="str">
        <f t="shared" si="86"/>
        <v/>
      </c>
      <c r="BG146" s="161" t="str">
        <f t="shared" si="73"/>
        <v/>
      </c>
      <c r="BH146" s="140"/>
      <c r="BI146" s="140"/>
      <c r="BJ146" s="141"/>
      <c r="BK146" s="142" t="str">
        <f t="shared" si="87"/>
        <v/>
      </c>
      <c r="BL146" s="143"/>
      <c r="BM146" s="162" t="str">
        <f t="shared" si="88"/>
        <v/>
      </c>
      <c r="BN146" s="140"/>
      <c r="BO146" s="145" t="str">
        <f t="shared" si="106"/>
        <v/>
      </c>
      <c r="BP146" s="140"/>
      <c r="BQ146" s="140"/>
      <c r="BR146" s="163" t="str">
        <f t="shared" si="89"/>
        <v/>
      </c>
      <c r="BS146" s="163" t="str">
        <f t="shared" si="90"/>
        <v/>
      </c>
      <c r="BT146" s="147" t="str">
        <f t="shared" si="91"/>
        <v/>
      </c>
      <c r="BU146" s="151"/>
      <c r="BV146" s="148" t="str">
        <f t="shared" si="103"/>
        <v/>
      </c>
      <c r="BW146" s="149" t="str">
        <f t="shared" si="92"/>
        <v/>
      </c>
      <c r="BX146" s="150"/>
      <c r="BY146" s="151" t="str">
        <f t="shared" si="93"/>
        <v/>
      </c>
      <c r="BZ146" s="152"/>
      <c r="CA146" s="145" t="str">
        <f t="shared" si="105"/>
        <v/>
      </c>
      <c r="CB146" s="150"/>
      <c r="CC146" s="151" t="str">
        <f t="shared" si="94"/>
        <v/>
      </c>
      <c r="CD146" s="152"/>
      <c r="CE146" s="145" t="str">
        <f t="shared" si="74"/>
        <v/>
      </c>
      <c r="CF146" s="153" t="str">
        <f t="shared" si="95"/>
        <v/>
      </c>
      <c r="CG146" s="153" t="str">
        <f t="shared" si="96"/>
        <v/>
      </c>
      <c r="CH146" s="154" t="str">
        <f t="shared" si="97"/>
        <v/>
      </c>
      <c r="CI146" s="153" t="str">
        <f t="shared" si="98"/>
        <v/>
      </c>
      <c r="CJ146" s="153" t="str">
        <f t="shared" si="99"/>
        <v/>
      </c>
      <c r="CK146" s="153" t="str">
        <f t="shared" si="100"/>
        <v/>
      </c>
      <c r="CL146" s="155"/>
      <c r="CM146" s="124"/>
      <c r="CN146" s="253">
        <f t="shared" si="104"/>
        <v>0</v>
      </c>
    </row>
    <row r="147" spans="1:92" ht="30" customHeight="1" thickBot="1" x14ac:dyDescent="0.35">
      <c r="A147" s="120" t="str">
        <f t="shared" si="101"/>
        <v/>
      </c>
      <c r="B147" s="121"/>
      <c r="C147" s="121"/>
      <c r="D147" s="121"/>
      <c r="E147" s="122" t="str">
        <f>IF('[1]UPR BILANS N'!N148="","",'[1]UPR BILANS N'!N148)</f>
        <v/>
      </c>
      <c r="F147" s="123"/>
      <c r="G147" s="124"/>
      <c r="H147" s="121"/>
      <c r="I147" s="125"/>
      <c r="J147" s="164" t="str">
        <f t="shared" si="75"/>
        <v/>
      </c>
      <c r="K147" s="164" t="str">
        <f t="shared" si="76"/>
        <v/>
      </c>
      <c r="L147" s="125"/>
      <c r="M147" s="125"/>
      <c r="N147" s="122" t="str">
        <f t="shared" si="77"/>
        <v/>
      </c>
      <c r="O147" s="122" t="str">
        <f t="shared" si="78"/>
        <v/>
      </c>
      <c r="P147" s="127" t="str">
        <f t="shared" si="79"/>
        <v/>
      </c>
      <c r="Q147" s="128"/>
      <c r="R147" s="125"/>
      <c r="S147" s="125"/>
      <c r="T147" s="125"/>
      <c r="U147" s="125"/>
      <c r="V147" s="122" t="str">
        <f t="shared" si="80"/>
        <v/>
      </c>
      <c r="W147" s="125"/>
      <c r="X147" s="125"/>
      <c r="Y147" s="125"/>
      <c r="Z147" s="125"/>
      <c r="AA147" s="125"/>
      <c r="AB147" s="125"/>
      <c r="AC147" s="125"/>
      <c r="AD147" s="125"/>
      <c r="AE147" s="125"/>
      <c r="AF147" s="125"/>
      <c r="AG147" s="122" t="str">
        <f t="shared" si="81"/>
        <v/>
      </c>
      <c r="AH147" s="165" t="e">
        <f>[2]PLAN_2!O148-[2]PLAN_2!W148-Q147-R147-S147-T147-U147+AU147-([1]NN!L150*0.15)</f>
        <v>#VALUE!</v>
      </c>
      <c r="AI147" s="165">
        <f>[2]PLAN_2!P148-[2]PLAN_2!X148</f>
        <v>0</v>
      </c>
      <c r="AJ147" s="165">
        <f>[2]PLAN_2!Q148-[2]PLAN_2!Y148</f>
        <v>0</v>
      </c>
      <c r="AK147" s="166">
        <f>IF([2]PLAN_1!L148="konieczne",3500,IF([2]PLAN_1!L148="potrzebne",2500,IF([2]PLAN_1!L148="wskazane",1500,0)))</f>
        <v>0</v>
      </c>
      <c r="AO147" s="167"/>
      <c r="AP147" s="167"/>
      <c r="AQ147" s="167"/>
      <c r="AR147" s="167"/>
      <c r="AS147" s="167"/>
      <c r="AT147" s="167"/>
      <c r="AU147" s="125"/>
      <c r="AV147" s="164" t="str">
        <f t="shared" si="72"/>
        <v/>
      </c>
      <c r="AW147" s="127" t="str">
        <f t="shared" si="82"/>
        <v/>
      </c>
      <c r="AX147" s="133" t="str">
        <f>IF(A147="","",IF(D147="","",INDEX([1]POBRANIE_!$B$6:$F$89,MATCH(D147,[1]POBRANIE_!$A$6:$A$89,0),5)))</f>
        <v/>
      </c>
      <c r="AY147" s="134" t="str">
        <f t="shared" si="102"/>
        <v/>
      </c>
      <c r="AZ147" s="134" t="str">
        <f t="shared" si="83"/>
        <v/>
      </c>
      <c r="BA147" s="135" t="str">
        <f t="shared" si="84"/>
        <v xml:space="preserve"> </v>
      </c>
      <c r="BB147" s="136" t="str">
        <f t="shared" si="85"/>
        <v xml:space="preserve"> </v>
      </c>
      <c r="BD147" s="160" t="str">
        <f t="shared" si="86"/>
        <v/>
      </c>
      <c r="BE147" s="143" t="str">
        <f t="shared" si="86"/>
        <v/>
      </c>
      <c r="BF147" s="143" t="str">
        <f t="shared" si="86"/>
        <v/>
      </c>
      <c r="BG147" s="161" t="str">
        <f t="shared" si="73"/>
        <v/>
      </c>
      <c r="BH147" s="140"/>
      <c r="BI147" s="140"/>
      <c r="BJ147" s="141"/>
      <c r="BK147" s="142" t="str">
        <f t="shared" si="87"/>
        <v/>
      </c>
      <c r="BL147" s="143"/>
      <c r="BM147" s="162" t="str">
        <f t="shared" si="88"/>
        <v/>
      </c>
      <c r="BN147" s="140"/>
      <c r="BO147" s="145" t="str">
        <f t="shared" si="106"/>
        <v/>
      </c>
      <c r="BP147" s="140"/>
      <c r="BQ147" s="140"/>
      <c r="BR147" s="163" t="str">
        <f t="shared" si="89"/>
        <v/>
      </c>
      <c r="BS147" s="163" t="str">
        <f t="shared" si="90"/>
        <v/>
      </c>
      <c r="BT147" s="147" t="str">
        <f t="shared" si="91"/>
        <v/>
      </c>
      <c r="BU147" s="151"/>
      <c r="BV147" s="148" t="str">
        <f t="shared" si="103"/>
        <v/>
      </c>
      <c r="BW147" s="149" t="str">
        <f t="shared" si="92"/>
        <v/>
      </c>
      <c r="BX147" s="150"/>
      <c r="BY147" s="151" t="str">
        <f t="shared" si="93"/>
        <v/>
      </c>
      <c r="BZ147" s="152"/>
      <c r="CA147" s="145" t="str">
        <f t="shared" si="105"/>
        <v/>
      </c>
      <c r="CB147" s="150"/>
      <c r="CC147" s="151" t="str">
        <f t="shared" si="94"/>
        <v/>
      </c>
      <c r="CD147" s="152"/>
      <c r="CE147" s="145" t="str">
        <f t="shared" si="74"/>
        <v/>
      </c>
      <c r="CF147" s="153" t="str">
        <f t="shared" si="95"/>
        <v/>
      </c>
      <c r="CG147" s="153" t="str">
        <f t="shared" si="96"/>
        <v/>
      </c>
      <c r="CH147" s="154" t="str">
        <f t="shared" si="97"/>
        <v/>
      </c>
      <c r="CI147" s="153" t="str">
        <f t="shared" si="98"/>
        <v/>
      </c>
      <c r="CJ147" s="153" t="str">
        <f t="shared" si="99"/>
        <v/>
      </c>
      <c r="CK147" s="153" t="str">
        <f t="shared" si="100"/>
        <v/>
      </c>
      <c r="CL147" s="155"/>
      <c r="CM147" s="124"/>
      <c r="CN147" s="253">
        <f t="shared" si="104"/>
        <v>0</v>
      </c>
    </row>
    <row r="148" spans="1:92" ht="30" customHeight="1" thickBot="1" x14ac:dyDescent="0.35">
      <c r="A148" s="120" t="str">
        <f t="shared" si="101"/>
        <v/>
      </c>
      <c r="B148" s="121"/>
      <c r="C148" s="121"/>
      <c r="D148" s="121"/>
      <c r="E148" s="122" t="str">
        <f>IF('[1]UPR BILANS N'!N149="","",'[1]UPR BILANS N'!N149)</f>
        <v/>
      </c>
      <c r="F148" s="123"/>
      <c r="G148" s="124"/>
      <c r="H148" s="121"/>
      <c r="I148" s="125"/>
      <c r="J148" s="164" t="str">
        <f t="shared" si="75"/>
        <v/>
      </c>
      <c r="K148" s="164" t="str">
        <f t="shared" si="76"/>
        <v/>
      </c>
      <c r="L148" s="125"/>
      <c r="M148" s="125"/>
      <c r="N148" s="122" t="str">
        <f t="shared" si="77"/>
        <v/>
      </c>
      <c r="O148" s="122" t="str">
        <f t="shared" si="78"/>
        <v/>
      </c>
      <c r="P148" s="127" t="str">
        <f t="shared" si="79"/>
        <v/>
      </c>
      <c r="Q148" s="128"/>
      <c r="R148" s="125"/>
      <c r="S148" s="125"/>
      <c r="T148" s="125"/>
      <c r="U148" s="125"/>
      <c r="V148" s="122" t="str">
        <f t="shared" si="80"/>
        <v/>
      </c>
      <c r="W148" s="125"/>
      <c r="X148" s="125"/>
      <c r="Y148" s="125"/>
      <c r="Z148" s="125"/>
      <c r="AA148" s="125"/>
      <c r="AB148" s="125"/>
      <c r="AC148" s="125"/>
      <c r="AD148" s="125"/>
      <c r="AE148" s="125"/>
      <c r="AF148" s="125"/>
      <c r="AG148" s="122" t="str">
        <f t="shared" si="81"/>
        <v/>
      </c>
      <c r="AH148" s="165" t="e">
        <f>[2]PLAN_2!O149-[2]PLAN_2!W149-Q148-R148-S148-T148-U148+AU148-([1]NN!L151*0.15)</f>
        <v>#VALUE!</v>
      </c>
      <c r="AI148" s="165">
        <f>[2]PLAN_2!P149-[2]PLAN_2!X149</f>
        <v>0</v>
      </c>
      <c r="AJ148" s="165">
        <f>[2]PLAN_2!Q149-[2]PLAN_2!Y149</f>
        <v>0</v>
      </c>
      <c r="AK148" s="166">
        <f>IF([2]PLAN_1!L149="konieczne",3500,IF([2]PLAN_1!L149="potrzebne",2500,IF([2]PLAN_1!L149="wskazane",1500,0)))</f>
        <v>0</v>
      </c>
      <c r="AO148" s="167"/>
      <c r="AP148" s="167"/>
      <c r="AQ148" s="167"/>
      <c r="AR148" s="167"/>
      <c r="AS148" s="167"/>
      <c r="AT148" s="167"/>
      <c r="AU148" s="125"/>
      <c r="AV148" s="164" t="str">
        <f t="shared" si="72"/>
        <v/>
      </c>
      <c r="AW148" s="127" t="str">
        <f t="shared" si="82"/>
        <v/>
      </c>
      <c r="AX148" s="133" t="str">
        <f>IF(A148="","",IF(D148="","",INDEX([1]POBRANIE_!$B$6:$F$89,MATCH(D148,[1]POBRANIE_!$A$6:$A$89,0),5)))</f>
        <v/>
      </c>
      <c r="AY148" s="134" t="str">
        <f t="shared" si="102"/>
        <v/>
      </c>
      <c r="AZ148" s="134" t="str">
        <f t="shared" si="83"/>
        <v/>
      </c>
      <c r="BA148" s="135" t="str">
        <f t="shared" si="84"/>
        <v xml:space="preserve"> </v>
      </c>
      <c r="BB148" s="136" t="str">
        <f t="shared" si="85"/>
        <v xml:space="preserve"> </v>
      </c>
      <c r="BD148" s="160" t="str">
        <f t="shared" si="86"/>
        <v/>
      </c>
      <c r="BE148" s="143" t="str">
        <f t="shared" si="86"/>
        <v/>
      </c>
      <c r="BF148" s="143" t="str">
        <f t="shared" si="86"/>
        <v/>
      </c>
      <c r="BG148" s="161" t="str">
        <f t="shared" si="73"/>
        <v/>
      </c>
      <c r="BH148" s="140"/>
      <c r="BI148" s="140"/>
      <c r="BJ148" s="141"/>
      <c r="BK148" s="142" t="str">
        <f t="shared" si="87"/>
        <v/>
      </c>
      <c r="BL148" s="143"/>
      <c r="BM148" s="162" t="str">
        <f t="shared" si="88"/>
        <v/>
      </c>
      <c r="BN148" s="140"/>
      <c r="BO148" s="145" t="str">
        <f t="shared" si="106"/>
        <v/>
      </c>
      <c r="BP148" s="140"/>
      <c r="BQ148" s="140"/>
      <c r="BR148" s="163" t="str">
        <f t="shared" si="89"/>
        <v/>
      </c>
      <c r="BS148" s="163" t="str">
        <f t="shared" si="90"/>
        <v/>
      </c>
      <c r="BT148" s="147" t="str">
        <f t="shared" si="91"/>
        <v/>
      </c>
      <c r="BU148" s="151"/>
      <c r="BV148" s="148" t="str">
        <f t="shared" si="103"/>
        <v/>
      </c>
      <c r="BW148" s="149" t="str">
        <f t="shared" si="92"/>
        <v/>
      </c>
      <c r="BX148" s="150"/>
      <c r="BY148" s="151" t="str">
        <f t="shared" si="93"/>
        <v/>
      </c>
      <c r="BZ148" s="152"/>
      <c r="CA148" s="145" t="str">
        <f t="shared" si="105"/>
        <v/>
      </c>
      <c r="CB148" s="150"/>
      <c r="CC148" s="151" t="str">
        <f t="shared" si="94"/>
        <v/>
      </c>
      <c r="CD148" s="152"/>
      <c r="CE148" s="145" t="str">
        <f t="shared" si="74"/>
        <v/>
      </c>
      <c r="CF148" s="153" t="str">
        <f t="shared" si="95"/>
        <v/>
      </c>
      <c r="CG148" s="153" t="str">
        <f t="shared" si="96"/>
        <v/>
      </c>
      <c r="CH148" s="154" t="str">
        <f t="shared" si="97"/>
        <v/>
      </c>
      <c r="CI148" s="153" t="str">
        <f t="shared" si="98"/>
        <v/>
      </c>
      <c r="CJ148" s="153" t="str">
        <f t="shared" si="99"/>
        <v/>
      </c>
      <c r="CK148" s="153" t="str">
        <f t="shared" si="100"/>
        <v/>
      </c>
      <c r="CL148" s="155"/>
      <c r="CM148" s="124"/>
      <c r="CN148" s="253">
        <f t="shared" si="104"/>
        <v>0</v>
      </c>
    </row>
    <row r="149" spans="1:92" ht="30" customHeight="1" thickBot="1" x14ac:dyDescent="0.35">
      <c r="A149" s="120" t="str">
        <f t="shared" si="101"/>
        <v/>
      </c>
      <c r="B149" s="121"/>
      <c r="C149" s="121"/>
      <c r="D149" s="121"/>
      <c r="E149" s="122" t="str">
        <f>IF('[1]UPR BILANS N'!N150="","",'[1]UPR BILANS N'!N150)</f>
        <v/>
      </c>
      <c r="F149" s="123"/>
      <c r="G149" s="124"/>
      <c r="H149" s="121"/>
      <c r="I149" s="125"/>
      <c r="J149" s="164" t="str">
        <f t="shared" si="75"/>
        <v/>
      </c>
      <c r="K149" s="164" t="str">
        <f t="shared" si="76"/>
        <v/>
      </c>
      <c r="L149" s="125"/>
      <c r="M149" s="125"/>
      <c r="N149" s="122" t="str">
        <f t="shared" si="77"/>
        <v/>
      </c>
      <c r="O149" s="122" t="str">
        <f t="shared" si="78"/>
        <v/>
      </c>
      <c r="P149" s="127" t="str">
        <f t="shared" si="79"/>
        <v/>
      </c>
      <c r="Q149" s="128"/>
      <c r="R149" s="125"/>
      <c r="S149" s="125"/>
      <c r="T149" s="125"/>
      <c r="U149" s="125"/>
      <c r="V149" s="122" t="str">
        <f t="shared" si="80"/>
        <v/>
      </c>
      <c r="W149" s="125"/>
      <c r="X149" s="125"/>
      <c r="Y149" s="125"/>
      <c r="Z149" s="125"/>
      <c r="AA149" s="125"/>
      <c r="AB149" s="125"/>
      <c r="AC149" s="125"/>
      <c r="AD149" s="125"/>
      <c r="AE149" s="125"/>
      <c r="AF149" s="125"/>
      <c r="AG149" s="122" t="str">
        <f t="shared" si="81"/>
        <v/>
      </c>
      <c r="AH149" s="165" t="e">
        <f>[2]PLAN_2!O150-[2]PLAN_2!W150-Q149-R149-S149-T149-U149+AU149-([1]NN!L152*0.15)</f>
        <v>#VALUE!</v>
      </c>
      <c r="AI149" s="165">
        <f>[2]PLAN_2!P150-[2]PLAN_2!X150</f>
        <v>0</v>
      </c>
      <c r="AJ149" s="165">
        <f>[2]PLAN_2!Q150-[2]PLAN_2!Y150</f>
        <v>0</v>
      </c>
      <c r="AK149" s="166">
        <f>IF([2]PLAN_1!L150="konieczne",3500,IF([2]PLAN_1!L150="potrzebne",2500,IF([2]PLAN_1!L150="wskazane",1500,0)))</f>
        <v>0</v>
      </c>
      <c r="AO149" s="167"/>
      <c r="AP149" s="167"/>
      <c r="AQ149" s="167"/>
      <c r="AR149" s="167"/>
      <c r="AS149" s="167"/>
      <c r="AT149" s="167"/>
      <c r="AU149" s="125"/>
      <c r="AV149" s="164" t="str">
        <f t="shared" si="72"/>
        <v/>
      </c>
      <c r="AW149" s="127" t="str">
        <f t="shared" si="82"/>
        <v/>
      </c>
      <c r="AX149" s="133" t="str">
        <f>IF(A149="","",IF(D149="","",INDEX([1]POBRANIE_!$B$6:$F$89,MATCH(D149,[1]POBRANIE_!$A$6:$A$89,0),5)))</f>
        <v/>
      </c>
      <c r="AY149" s="134" t="str">
        <f t="shared" si="102"/>
        <v/>
      </c>
      <c r="AZ149" s="134" t="str">
        <f t="shared" si="83"/>
        <v/>
      </c>
      <c r="BA149" s="135" t="str">
        <f t="shared" si="84"/>
        <v xml:space="preserve"> </v>
      </c>
      <c r="BB149" s="136" t="str">
        <f t="shared" si="85"/>
        <v xml:space="preserve"> </v>
      </c>
      <c r="BD149" s="160" t="str">
        <f t="shared" si="86"/>
        <v/>
      </c>
      <c r="BE149" s="143" t="str">
        <f t="shared" si="86"/>
        <v/>
      </c>
      <c r="BF149" s="143" t="str">
        <f t="shared" si="86"/>
        <v/>
      </c>
      <c r="BG149" s="161" t="str">
        <f t="shared" si="73"/>
        <v/>
      </c>
      <c r="BH149" s="140"/>
      <c r="BI149" s="140"/>
      <c r="BJ149" s="141"/>
      <c r="BK149" s="142" t="str">
        <f t="shared" si="87"/>
        <v/>
      </c>
      <c r="BL149" s="143"/>
      <c r="BM149" s="162" t="str">
        <f t="shared" si="88"/>
        <v/>
      </c>
      <c r="BN149" s="140"/>
      <c r="BO149" s="145" t="str">
        <f t="shared" si="106"/>
        <v/>
      </c>
      <c r="BP149" s="140"/>
      <c r="BQ149" s="140"/>
      <c r="BR149" s="163" t="str">
        <f t="shared" si="89"/>
        <v/>
      </c>
      <c r="BS149" s="163" t="str">
        <f t="shared" si="90"/>
        <v/>
      </c>
      <c r="BT149" s="147" t="str">
        <f t="shared" si="91"/>
        <v/>
      </c>
      <c r="BU149" s="151"/>
      <c r="BV149" s="148" t="str">
        <f t="shared" si="103"/>
        <v/>
      </c>
      <c r="BW149" s="149" t="str">
        <f t="shared" si="92"/>
        <v/>
      </c>
      <c r="BX149" s="150"/>
      <c r="BY149" s="151" t="str">
        <f t="shared" si="93"/>
        <v/>
      </c>
      <c r="BZ149" s="152"/>
      <c r="CA149" s="145" t="str">
        <f t="shared" si="105"/>
        <v/>
      </c>
      <c r="CB149" s="150"/>
      <c r="CC149" s="151" t="str">
        <f t="shared" si="94"/>
        <v/>
      </c>
      <c r="CD149" s="152"/>
      <c r="CE149" s="145" t="str">
        <f t="shared" si="74"/>
        <v/>
      </c>
      <c r="CF149" s="153" t="str">
        <f t="shared" si="95"/>
        <v/>
      </c>
      <c r="CG149" s="153" t="str">
        <f t="shared" si="96"/>
        <v/>
      </c>
      <c r="CH149" s="154" t="str">
        <f t="shared" si="97"/>
        <v/>
      </c>
      <c r="CI149" s="153" t="str">
        <f t="shared" si="98"/>
        <v/>
      </c>
      <c r="CJ149" s="153" t="str">
        <f t="shared" si="99"/>
        <v/>
      </c>
      <c r="CK149" s="153" t="str">
        <f t="shared" si="100"/>
        <v/>
      </c>
      <c r="CL149" s="155"/>
      <c r="CM149" s="124"/>
      <c r="CN149" s="253">
        <f t="shared" si="104"/>
        <v>0</v>
      </c>
    </row>
    <row r="150" spans="1:92" ht="30" customHeight="1" thickBot="1" x14ac:dyDescent="0.35">
      <c r="A150" s="120" t="str">
        <f t="shared" si="101"/>
        <v/>
      </c>
      <c r="B150" s="121"/>
      <c r="C150" s="121"/>
      <c r="D150" s="121"/>
      <c r="E150" s="122" t="str">
        <f>IF('[1]UPR BILANS N'!N151="","",'[1]UPR BILANS N'!N151)</f>
        <v/>
      </c>
      <c r="F150" s="123"/>
      <c r="G150" s="124"/>
      <c r="H150" s="121"/>
      <c r="I150" s="125"/>
      <c r="J150" s="164" t="str">
        <f t="shared" si="75"/>
        <v/>
      </c>
      <c r="K150" s="164" t="str">
        <f t="shared" si="76"/>
        <v/>
      </c>
      <c r="L150" s="125"/>
      <c r="M150" s="125"/>
      <c r="N150" s="122" t="str">
        <f t="shared" si="77"/>
        <v/>
      </c>
      <c r="O150" s="122" t="str">
        <f t="shared" si="78"/>
        <v/>
      </c>
      <c r="P150" s="127" t="str">
        <f t="shared" si="79"/>
        <v/>
      </c>
      <c r="Q150" s="128"/>
      <c r="R150" s="125"/>
      <c r="S150" s="125"/>
      <c r="T150" s="125"/>
      <c r="U150" s="125"/>
      <c r="V150" s="122" t="str">
        <f t="shared" si="80"/>
        <v/>
      </c>
      <c r="W150" s="125"/>
      <c r="X150" s="125"/>
      <c r="Y150" s="125"/>
      <c r="Z150" s="125"/>
      <c r="AA150" s="125"/>
      <c r="AB150" s="125"/>
      <c r="AC150" s="125"/>
      <c r="AD150" s="125"/>
      <c r="AE150" s="125"/>
      <c r="AF150" s="125"/>
      <c r="AG150" s="122" t="str">
        <f t="shared" si="81"/>
        <v/>
      </c>
      <c r="AH150" s="165" t="e">
        <f>[2]PLAN_2!O151-[2]PLAN_2!W151-Q150-R150-S150-T150-U150+AU150-([1]NN!L153*0.15)</f>
        <v>#VALUE!</v>
      </c>
      <c r="AI150" s="165">
        <f>[2]PLAN_2!P151-[2]PLAN_2!X151</f>
        <v>0</v>
      </c>
      <c r="AJ150" s="165">
        <f>[2]PLAN_2!Q151-[2]PLAN_2!Y151</f>
        <v>0</v>
      </c>
      <c r="AK150" s="166">
        <f>IF([2]PLAN_1!L151="konieczne",3500,IF([2]PLAN_1!L151="potrzebne",2500,IF([2]PLAN_1!L151="wskazane",1500,0)))</f>
        <v>0</v>
      </c>
      <c r="AO150" s="167"/>
      <c r="AP150" s="167"/>
      <c r="AQ150" s="167"/>
      <c r="AR150" s="167"/>
      <c r="AS150" s="167"/>
      <c r="AT150" s="167"/>
      <c r="AU150" s="125"/>
      <c r="AV150" s="164" t="str">
        <f t="shared" si="72"/>
        <v/>
      </c>
      <c r="AW150" s="127" t="str">
        <f t="shared" si="82"/>
        <v/>
      </c>
      <c r="AX150" s="133" t="str">
        <f>IF(A150="","",IF(D150="","",INDEX([1]POBRANIE_!$B$6:$F$89,MATCH(D150,[1]POBRANIE_!$A$6:$A$89,0),5)))</f>
        <v/>
      </c>
      <c r="AY150" s="134" t="str">
        <f t="shared" si="102"/>
        <v/>
      </c>
      <c r="AZ150" s="134" t="str">
        <f t="shared" si="83"/>
        <v/>
      </c>
      <c r="BA150" s="135" t="str">
        <f t="shared" si="84"/>
        <v xml:space="preserve"> </v>
      </c>
      <c r="BB150" s="136" t="str">
        <f t="shared" si="85"/>
        <v xml:space="preserve"> </v>
      </c>
      <c r="BD150" s="160" t="str">
        <f t="shared" si="86"/>
        <v/>
      </c>
      <c r="BE150" s="143" t="str">
        <f t="shared" si="86"/>
        <v/>
      </c>
      <c r="BF150" s="143" t="str">
        <f t="shared" si="86"/>
        <v/>
      </c>
      <c r="BG150" s="161" t="str">
        <f t="shared" si="73"/>
        <v/>
      </c>
      <c r="BH150" s="140"/>
      <c r="BI150" s="140"/>
      <c r="BJ150" s="141"/>
      <c r="BK150" s="142" t="str">
        <f t="shared" si="87"/>
        <v/>
      </c>
      <c r="BL150" s="143"/>
      <c r="BM150" s="162" t="str">
        <f t="shared" si="88"/>
        <v/>
      </c>
      <c r="BN150" s="140"/>
      <c r="BO150" s="145" t="str">
        <f t="shared" si="106"/>
        <v/>
      </c>
      <c r="BP150" s="140"/>
      <c r="BQ150" s="140"/>
      <c r="BR150" s="163" t="str">
        <f t="shared" si="89"/>
        <v/>
      </c>
      <c r="BS150" s="163" t="str">
        <f t="shared" si="90"/>
        <v/>
      </c>
      <c r="BT150" s="147" t="str">
        <f t="shared" si="91"/>
        <v/>
      </c>
      <c r="BU150" s="151"/>
      <c r="BV150" s="148" t="str">
        <f t="shared" si="103"/>
        <v/>
      </c>
      <c r="BW150" s="149" t="str">
        <f t="shared" si="92"/>
        <v/>
      </c>
      <c r="BX150" s="150"/>
      <c r="BY150" s="151" t="str">
        <f t="shared" si="93"/>
        <v/>
      </c>
      <c r="BZ150" s="152"/>
      <c r="CA150" s="145" t="str">
        <f t="shared" si="105"/>
        <v/>
      </c>
      <c r="CB150" s="150"/>
      <c r="CC150" s="151" t="str">
        <f t="shared" si="94"/>
        <v/>
      </c>
      <c r="CD150" s="152"/>
      <c r="CE150" s="145" t="str">
        <f t="shared" si="74"/>
        <v/>
      </c>
      <c r="CF150" s="153" t="str">
        <f t="shared" si="95"/>
        <v/>
      </c>
      <c r="CG150" s="153" t="str">
        <f t="shared" si="96"/>
        <v/>
      </c>
      <c r="CH150" s="154" t="str">
        <f t="shared" si="97"/>
        <v/>
      </c>
      <c r="CI150" s="153" t="str">
        <f t="shared" si="98"/>
        <v/>
      </c>
      <c r="CJ150" s="153" t="str">
        <f t="shared" si="99"/>
        <v/>
      </c>
      <c r="CK150" s="153" t="str">
        <f t="shared" si="100"/>
        <v/>
      </c>
      <c r="CL150" s="155"/>
      <c r="CM150" s="124"/>
      <c r="CN150" s="253">
        <f t="shared" si="104"/>
        <v>0</v>
      </c>
    </row>
    <row r="151" spans="1:92" ht="30" customHeight="1" thickBot="1" x14ac:dyDescent="0.35">
      <c r="A151" s="120" t="str">
        <f t="shared" si="101"/>
        <v/>
      </c>
      <c r="B151" s="121"/>
      <c r="C151" s="121"/>
      <c r="D151" s="121"/>
      <c r="E151" s="122" t="str">
        <f>IF('[1]UPR BILANS N'!N152="","",'[1]UPR BILANS N'!N152)</f>
        <v/>
      </c>
      <c r="F151" s="123"/>
      <c r="G151" s="124"/>
      <c r="H151" s="121"/>
      <c r="I151" s="125"/>
      <c r="J151" s="164" t="str">
        <f t="shared" si="75"/>
        <v/>
      </c>
      <c r="K151" s="164" t="str">
        <f t="shared" si="76"/>
        <v/>
      </c>
      <c r="L151" s="125"/>
      <c r="M151" s="125"/>
      <c r="N151" s="122" t="str">
        <f t="shared" si="77"/>
        <v/>
      </c>
      <c r="O151" s="122" t="str">
        <f t="shared" si="78"/>
        <v/>
      </c>
      <c r="P151" s="127" t="str">
        <f t="shared" si="79"/>
        <v/>
      </c>
      <c r="Q151" s="128"/>
      <c r="R151" s="125"/>
      <c r="S151" s="125"/>
      <c r="T151" s="125"/>
      <c r="U151" s="125"/>
      <c r="V151" s="122" t="str">
        <f t="shared" si="80"/>
        <v/>
      </c>
      <c r="W151" s="125"/>
      <c r="X151" s="125"/>
      <c r="Y151" s="125"/>
      <c r="Z151" s="125"/>
      <c r="AA151" s="125"/>
      <c r="AB151" s="125"/>
      <c r="AC151" s="125"/>
      <c r="AD151" s="125"/>
      <c r="AE151" s="125"/>
      <c r="AF151" s="125"/>
      <c r="AG151" s="122" t="str">
        <f t="shared" si="81"/>
        <v/>
      </c>
      <c r="AH151" s="165" t="e">
        <f>[2]PLAN_2!O152-[2]PLAN_2!W152-Q151-R151-S151-T151-U151+AU151-([1]NN!L154*0.15)</f>
        <v>#VALUE!</v>
      </c>
      <c r="AI151" s="165">
        <f>[2]PLAN_2!P152-[2]PLAN_2!X152</f>
        <v>0</v>
      </c>
      <c r="AJ151" s="165">
        <f>[2]PLAN_2!Q152-[2]PLAN_2!Y152</f>
        <v>0</v>
      </c>
      <c r="AK151" s="166">
        <f>IF([2]PLAN_1!L152="konieczne",3500,IF([2]PLAN_1!L152="potrzebne",2500,IF([2]PLAN_1!L152="wskazane",1500,0)))</f>
        <v>0</v>
      </c>
      <c r="AO151" s="167"/>
      <c r="AP151" s="167"/>
      <c r="AQ151" s="167"/>
      <c r="AR151" s="167"/>
      <c r="AS151" s="167"/>
      <c r="AT151" s="167"/>
      <c r="AU151" s="125"/>
      <c r="AV151" s="164" t="str">
        <f t="shared" si="72"/>
        <v/>
      </c>
      <c r="AW151" s="127" t="str">
        <f t="shared" si="82"/>
        <v/>
      </c>
      <c r="AX151" s="133" t="str">
        <f>IF(A151="","",IF(D151="","",INDEX([1]POBRANIE_!$B$6:$F$89,MATCH(D151,[1]POBRANIE_!$A$6:$A$89,0),5)))</f>
        <v/>
      </c>
      <c r="AY151" s="134" t="str">
        <f t="shared" si="102"/>
        <v/>
      </c>
      <c r="AZ151" s="134" t="str">
        <f t="shared" si="83"/>
        <v/>
      </c>
      <c r="BA151" s="135" t="str">
        <f t="shared" si="84"/>
        <v xml:space="preserve"> </v>
      </c>
      <c r="BB151" s="136" t="str">
        <f t="shared" si="85"/>
        <v xml:space="preserve"> </v>
      </c>
      <c r="BD151" s="160" t="str">
        <f t="shared" si="86"/>
        <v/>
      </c>
      <c r="BE151" s="143" t="str">
        <f t="shared" si="86"/>
        <v/>
      </c>
      <c r="BF151" s="143" t="str">
        <f t="shared" si="86"/>
        <v/>
      </c>
      <c r="BG151" s="161" t="str">
        <f t="shared" si="73"/>
        <v/>
      </c>
      <c r="BH151" s="140"/>
      <c r="BI151" s="140"/>
      <c r="BJ151" s="141"/>
      <c r="BK151" s="142" t="str">
        <f t="shared" si="87"/>
        <v/>
      </c>
      <c r="BL151" s="143"/>
      <c r="BM151" s="162" t="str">
        <f t="shared" si="88"/>
        <v/>
      </c>
      <c r="BN151" s="140"/>
      <c r="BO151" s="145" t="str">
        <f t="shared" si="106"/>
        <v/>
      </c>
      <c r="BP151" s="140"/>
      <c r="BQ151" s="140"/>
      <c r="BR151" s="163" t="str">
        <f t="shared" si="89"/>
        <v/>
      </c>
      <c r="BS151" s="163" t="str">
        <f t="shared" si="90"/>
        <v/>
      </c>
      <c r="BT151" s="147" t="str">
        <f t="shared" si="91"/>
        <v/>
      </c>
      <c r="BU151" s="151"/>
      <c r="BV151" s="148" t="str">
        <f t="shared" si="103"/>
        <v/>
      </c>
      <c r="BW151" s="149" t="str">
        <f t="shared" si="92"/>
        <v/>
      </c>
      <c r="BX151" s="150"/>
      <c r="BY151" s="151" t="str">
        <f t="shared" si="93"/>
        <v/>
      </c>
      <c r="BZ151" s="152"/>
      <c r="CA151" s="145" t="str">
        <f t="shared" si="105"/>
        <v/>
      </c>
      <c r="CB151" s="150"/>
      <c r="CC151" s="151" t="str">
        <f t="shared" si="94"/>
        <v/>
      </c>
      <c r="CD151" s="152"/>
      <c r="CE151" s="145" t="str">
        <f t="shared" si="74"/>
        <v/>
      </c>
      <c r="CF151" s="153" t="str">
        <f t="shared" si="95"/>
        <v/>
      </c>
      <c r="CG151" s="153" t="str">
        <f t="shared" si="96"/>
        <v/>
      </c>
      <c r="CH151" s="154" t="str">
        <f t="shared" si="97"/>
        <v/>
      </c>
      <c r="CI151" s="153" t="str">
        <f t="shared" si="98"/>
        <v/>
      </c>
      <c r="CJ151" s="153" t="str">
        <f t="shared" si="99"/>
        <v/>
      </c>
      <c r="CK151" s="153" t="str">
        <f t="shared" si="100"/>
        <v/>
      </c>
      <c r="CL151" s="155"/>
      <c r="CM151" s="124"/>
      <c r="CN151" s="253">
        <f t="shared" si="104"/>
        <v>0</v>
      </c>
    </row>
    <row r="152" spans="1:92" ht="30" customHeight="1" thickBot="1" x14ac:dyDescent="0.35">
      <c r="A152" s="120" t="str">
        <f t="shared" si="101"/>
        <v/>
      </c>
      <c r="B152" s="121"/>
      <c r="C152" s="121"/>
      <c r="D152" s="121"/>
      <c r="E152" s="122" t="str">
        <f>IF('[1]UPR BILANS N'!N153="","",'[1]UPR BILANS N'!N153)</f>
        <v/>
      </c>
      <c r="F152" s="123"/>
      <c r="G152" s="124"/>
      <c r="H152" s="121"/>
      <c r="I152" s="125"/>
      <c r="J152" s="164" t="str">
        <f t="shared" si="75"/>
        <v/>
      </c>
      <c r="K152" s="164" t="str">
        <f t="shared" si="76"/>
        <v/>
      </c>
      <c r="L152" s="125"/>
      <c r="M152" s="125"/>
      <c r="N152" s="122" t="str">
        <f t="shared" si="77"/>
        <v/>
      </c>
      <c r="O152" s="122" t="str">
        <f t="shared" si="78"/>
        <v/>
      </c>
      <c r="P152" s="127" t="str">
        <f t="shared" si="79"/>
        <v/>
      </c>
      <c r="Q152" s="128"/>
      <c r="R152" s="125"/>
      <c r="S152" s="125"/>
      <c r="T152" s="125"/>
      <c r="U152" s="125"/>
      <c r="V152" s="122" t="str">
        <f t="shared" si="80"/>
        <v/>
      </c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2" t="str">
        <f t="shared" si="81"/>
        <v/>
      </c>
      <c r="AH152" s="165" t="e">
        <f>[2]PLAN_2!O153-[2]PLAN_2!W153-Q152-R152-S152-T152-U152+AU152-([1]NN!L155*0.15)</f>
        <v>#VALUE!</v>
      </c>
      <c r="AI152" s="165">
        <f>[2]PLAN_2!P153-[2]PLAN_2!X153</f>
        <v>0</v>
      </c>
      <c r="AJ152" s="165">
        <f>[2]PLAN_2!Q153-[2]PLAN_2!Y153</f>
        <v>0</v>
      </c>
      <c r="AK152" s="166">
        <f>IF([2]PLAN_1!L153="konieczne",3500,IF([2]PLAN_1!L153="potrzebne",2500,IF([2]PLAN_1!L153="wskazane",1500,0)))</f>
        <v>0</v>
      </c>
      <c r="AO152" s="167"/>
      <c r="AP152" s="167"/>
      <c r="AQ152" s="167"/>
      <c r="AR152" s="167"/>
      <c r="AS152" s="167"/>
      <c r="AT152" s="167"/>
      <c r="AU152" s="125"/>
      <c r="AV152" s="164" t="str">
        <f t="shared" si="72"/>
        <v/>
      </c>
      <c r="AW152" s="127" t="str">
        <f t="shared" si="82"/>
        <v/>
      </c>
      <c r="AX152" s="133" t="str">
        <f>IF(A152="","",IF(D152="","",INDEX([1]POBRANIE_!$B$6:$F$89,MATCH(D152,[1]POBRANIE_!$A$6:$A$89,0),5)))</f>
        <v/>
      </c>
      <c r="AY152" s="134" t="str">
        <f t="shared" si="102"/>
        <v/>
      </c>
      <c r="AZ152" s="134" t="str">
        <f t="shared" si="83"/>
        <v/>
      </c>
      <c r="BA152" s="135" t="str">
        <f t="shared" si="84"/>
        <v xml:space="preserve"> </v>
      </c>
      <c r="BB152" s="136" t="str">
        <f t="shared" si="85"/>
        <v xml:space="preserve"> </v>
      </c>
      <c r="BD152" s="160" t="str">
        <f t="shared" si="86"/>
        <v/>
      </c>
      <c r="BE152" s="143" t="str">
        <f t="shared" si="86"/>
        <v/>
      </c>
      <c r="BF152" s="143" t="str">
        <f t="shared" si="86"/>
        <v/>
      </c>
      <c r="BG152" s="161" t="str">
        <f t="shared" si="73"/>
        <v/>
      </c>
      <c r="BH152" s="140"/>
      <c r="BI152" s="140"/>
      <c r="BJ152" s="141"/>
      <c r="BK152" s="142" t="str">
        <f t="shared" si="87"/>
        <v/>
      </c>
      <c r="BL152" s="143"/>
      <c r="BM152" s="162" t="str">
        <f t="shared" si="88"/>
        <v/>
      </c>
      <c r="BN152" s="140"/>
      <c r="BO152" s="145" t="str">
        <f t="shared" si="106"/>
        <v/>
      </c>
      <c r="BP152" s="140"/>
      <c r="BQ152" s="140"/>
      <c r="BR152" s="163" t="str">
        <f t="shared" si="89"/>
        <v/>
      </c>
      <c r="BS152" s="163" t="str">
        <f t="shared" si="90"/>
        <v/>
      </c>
      <c r="BT152" s="147" t="str">
        <f t="shared" si="91"/>
        <v/>
      </c>
      <c r="BU152" s="151"/>
      <c r="BV152" s="148" t="str">
        <f t="shared" si="103"/>
        <v/>
      </c>
      <c r="BW152" s="149" t="str">
        <f t="shared" si="92"/>
        <v/>
      </c>
      <c r="BX152" s="150"/>
      <c r="BY152" s="151" t="str">
        <f t="shared" si="93"/>
        <v/>
      </c>
      <c r="BZ152" s="152"/>
      <c r="CA152" s="145" t="str">
        <f t="shared" si="105"/>
        <v/>
      </c>
      <c r="CB152" s="150"/>
      <c r="CC152" s="151" t="str">
        <f t="shared" si="94"/>
        <v/>
      </c>
      <c r="CD152" s="152"/>
      <c r="CE152" s="145" t="str">
        <f t="shared" si="74"/>
        <v/>
      </c>
      <c r="CF152" s="153" t="str">
        <f t="shared" si="95"/>
        <v/>
      </c>
      <c r="CG152" s="153" t="str">
        <f t="shared" si="96"/>
        <v/>
      </c>
      <c r="CH152" s="154" t="str">
        <f t="shared" si="97"/>
        <v/>
      </c>
      <c r="CI152" s="153" t="str">
        <f t="shared" si="98"/>
        <v/>
      </c>
      <c r="CJ152" s="153" t="str">
        <f t="shared" si="99"/>
        <v/>
      </c>
      <c r="CK152" s="153" t="str">
        <f t="shared" si="100"/>
        <v/>
      </c>
      <c r="CL152" s="155"/>
      <c r="CM152" s="124"/>
      <c r="CN152" s="253">
        <f t="shared" si="104"/>
        <v>0</v>
      </c>
    </row>
    <row r="153" spans="1:92" ht="30" customHeight="1" thickBot="1" x14ac:dyDescent="0.35">
      <c r="A153" s="120" t="str">
        <f t="shared" si="101"/>
        <v/>
      </c>
      <c r="B153" s="121"/>
      <c r="C153" s="121"/>
      <c r="D153" s="121"/>
      <c r="E153" s="122" t="str">
        <f>IF('[1]UPR BILANS N'!N154="","",'[1]UPR BILANS N'!N154)</f>
        <v/>
      </c>
      <c r="F153" s="123"/>
      <c r="G153" s="124"/>
      <c r="H153" s="121"/>
      <c r="I153" s="125"/>
      <c r="J153" s="164" t="str">
        <f t="shared" si="75"/>
        <v/>
      </c>
      <c r="K153" s="164" t="str">
        <f t="shared" si="76"/>
        <v/>
      </c>
      <c r="L153" s="125"/>
      <c r="M153" s="125"/>
      <c r="N153" s="122" t="str">
        <f t="shared" si="77"/>
        <v/>
      </c>
      <c r="O153" s="122" t="str">
        <f t="shared" si="78"/>
        <v/>
      </c>
      <c r="P153" s="127" t="str">
        <f t="shared" si="79"/>
        <v/>
      </c>
      <c r="Q153" s="128"/>
      <c r="R153" s="125"/>
      <c r="S153" s="125"/>
      <c r="T153" s="125"/>
      <c r="U153" s="125"/>
      <c r="V153" s="122" t="str">
        <f t="shared" si="80"/>
        <v/>
      </c>
      <c r="W153" s="125"/>
      <c r="X153" s="125"/>
      <c r="Y153" s="125"/>
      <c r="Z153" s="125"/>
      <c r="AA153" s="125"/>
      <c r="AB153" s="125"/>
      <c r="AC153" s="125"/>
      <c r="AD153" s="125"/>
      <c r="AE153" s="125"/>
      <c r="AF153" s="125"/>
      <c r="AG153" s="122" t="str">
        <f t="shared" si="81"/>
        <v/>
      </c>
      <c r="AH153" s="165" t="e">
        <f>[2]PLAN_2!O154-[2]PLAN_2!W154-Q153-R153-S153-T153-U153+AU153-([1]NN!L156*0.15)</f>
        <v>#VALUE!</v>
      </c>
      <c r="AI153" s="165">
        <f>[2]PLAN_2!P154-[2]PLAN_2!X154</f>
        <v>0</v>
      </c>
      <c r="AJ153" s="165">
        <f>[2]PLAN_2!Q154-[2]PLAN_2!Y154</f>
        <v>0</v>
      </c>
      <c r="AK153" s="166">
        <f>IF([2]PLAN_1!L154="konieczne",3500,IF([2]PLAN_1!L154="potrzebne",2500,IF([2]PLAN_1!L154="wskazane",1500,0)))</f>
        <v>0</v>
      </c>
      <c r="AO153" s="167"/>
      <c r="AP153" s="167"/>
      <c r="AQ153" s="167"/>
      <c r="AR153" s="167"/>
      <c r="AS153" s="167"/>
      <c r="AT153" s="167"/>
      <c r="AU153" s="125"/>
      <c r="AV153" s="164" t="str">
        <f t="shared" si="72"/>
        <v/>
      </c>
      <c r="AW153" s="127" t="str">
        <f t="shared" si="82"/>
        <v/>
      </c>
      <c r="AX153" s="133" t="str">
        <f>IF(A153="","",IF(D153="","",INDEX([1]POBRANIE_!$B$6:$F$89,MATCH(D153,[1]POBRANIE_!$A$6:$A$89,0),5)))</f>
        <v/>
      </c>
      <c r="AY153" s="134" t="str">
        <f t="shared" si="102"/>
        <v/>
      </c>
      <c r="AZ153" s="134" t="str">
        <f t="shared" si="83"/>
        <v/>
      </c>
      <c r="BA153" s="135" t="str">
        <f t="shared" si="84"/>
        <v xml:space="preserve"> </v>
      </c>
      <c r="BB153" s="136" t="str">
        <f t="shared" si="85"/>
        <v xml:space="preserve"> </v>
      </c>
      <c r="BD153" s="160" t="str">
        <f t="shared" si="86"/>
        <v/>
      </c>
      <c r="BE153" s="143" t="str">
        <f t="shared" si="86"/>
        <v/>
      </c>
      <c r="BF153" s="143" t="str">
        <f t="shared" si="86"/>
        <v/>
      </c>
      <c r="BG153" s="161" t="str">
        <f t="shared" si="73"/>
        <v/>
      </c>
      <c r="BH153" s="140"/>
      <c r="BI153" s="140"/>
      <c r="BJ153" s="141"/>
      <c r="BK153" s="142" t="str">
        <f t="shared" si="87"/>
        <v/>
      </c>
      <c r="BL153" s="143"/>
      <c r="BM153" s="162" t="str">
        <f t="shared" si="88"/>
        <v/>
      </c>
      <c r="BN153" s="140"/>
      <c r="BO153" s="145" t="str">
        <f t="shared" si="106"/>
        <v/>
      </c>
      <c r="BP153" s="140"/>
      <c r="BQ153" s="140"/>
      <c r="BR153" s="163" t="str">
        <f t="shared" si="89"/>
        <v/>
      </c>
      <c r="BS153" s="163" t="str">
        <f t="shared" si="90"/>
        <v/>
      </c>
      <c r="BT153" s="147" t="str">
        <f t="shared" si="91"/>
        <v/>
      </c>
      <c r="BU153" s="151"/>
      <c r="BV153" s="148" t="str">
        <f t="shared" si="103"/>
        <v/>
      </c>
      <c r="BW153" s="149" t="str">
        <f t="shared" si="92"/>
        <v/>
      </c>
      <c r="BX153" s="150"/>
      <c r="BY153" s="151" t="str">
        <f t="shared" si="93"/>
        <v/>
      </c>
      <c r="BZ153" s="152"/>
      <c r="CA153" s="145" t="str">
        <f t="shared" si="105"/>
        <v/>
      </c>
      <c r="CB153" s="150"/>
      <c r="CC153" s="151" t="str">
        <f t="shared" si="94"/>
        <v/>
      </c>
      <c r="CD153" s="152"/>
      <c r="CE153" s="145" t="str">
        <f t="shared" si="74"/>
        <v/>
      </c>
      <c r="CF153" s="153" t="str">
        <f t="shared" si="95"/>
        <v/>
      </c>
      <c r="CG153" s="153" t="str">
        <f t="shared" si="96"/>
        <v/>
      </c>
      <c r="CH153" s="154" t="str">
        <f t="shared" si="97"/>
        <v/>
      </c>
      <c r="CI153" s="153" t="str">
        <f t="shared" si="98"/>
        <v/>
      </c>
      <c r="CJ153" s="153" t="str">
        <f t="shared" si="99"/>
        <v/>
      </c>
      <c r="CK153" s="153" t="str">
        <f t="shared" si="100"/>
        <v/>
      </c>
      <c r="CL153" s="155"/>
      <c r="CM153" s="124"/>
      <c r="CN153" s="253">
        <f t="shared" si="104"/>
        <v>0</v>
      </c>
    </row>
    <row r="154" spans="1:92" ht="30" customHeight="1" thickBot="1" x14ac:dyDescent="0.35">
      <c r="A154" s="120" t="str">
        <f t="shared" si="101"/>
        <v/>
      </c>
      <c r="B154" s="121"/>
      <c r="C154" s="121"/>
      <c r="D154" s="121"/>
      <c r="E154" s="122" t="str">
        <f>IF('[1]UPR BILANS N'!N155="","",'[1]UPR BILANS N'!N155)</f>
        <v/>
      </c>
      <c r="F154" s="123"/>
      <c r="G154" s="124"/>
      <c r="H154" s="121"/>
      <c r="I154" s="125"/>
      <c r="J154" s="164" t="str">
        <f t="shared" si="75"/>
        <v/>
      </c>
      <c r="K154" s="164" t="str">
        <f t="shared" si="76"/>
        <v/>
      </c>
      <c r="L154" s="125"/>
      <c r="M154" s="125"/>
      <c r="N154" s="122" t="str">
        <f t="shared" si="77"/>
        <v/>
      </c>
      <c r="O154" s="122" t="str">
        <f t="shared" si="78"/>
        <v/>
      </c>
      <c r="P154" s="127" t="str">
        <f t="shared" si="79"/>
        <v/>
      </c>
      <c r="Q154" s="128"/>
      <c r="R154" s="125"/>
      <c r="S154" s="125"/>
      <c r="T154" s="125"/>
      <c r="U154" s="125"/>
      <c r="V154" s="122" t="str">
        <f t="shared" si="80"/>
        <v/>
      </c>
      <c r="W154" s="125"/>
      <c r="X154" s="125"/>
      <c r="Y154" s="125"/>
      <c r="Z154" s="125"/>
      <c r="AA154" s="125"/>
      <c r="AB154" s="125"/>
      <c r="AC154" s="125"/>
      <c r="AD154" s="125"/>
      <c r="AE154" s="125"/>
      <c r="AF154" s="125"/>
      <c r="AG154" s="122" t="str">
        <f t="shared" si="81"/>
        <v/>
      </c>
      <c r="AH154" s="165" t="e">
        <f>[2]PLAN_2!O155-[2]PLAN_2!W155-Q154-R154-S154-T154-U154+AU154-([1]NN!L157*0.15)</f>
        <v>#VALUE!</v>
      </c>
      <c r="AI154" s="165">
        <f>[2]PLAN_2!P155-[2]PLAN_2!X155</f>
        <v>0</v>
      </c>
      <c r="AJ154" s="165">
        <f>[2]PLAN_2!Q155-[2]PLAN_2!Y155</f>
        <v>0</v>
      </c>
      <c r="AK154" s="166">
        <f>IF([2]PLAN_1!L155="konieczne",3500,IF([2]PLAN_1!L155="potrzebne",2500,IF([2]PLAN_1!L155="wskazane",1500,0)))</f>
        <v>0</v>
      </c>
      <c r="AO154" s="167"/>
      <c r="AP154" s="167"/>
      <c r="AQ154" s="167"/>
      <c r="AR154" s="167"/>
      <c r="AS154" s="167"/>
      <c r="AT154" s="167"/>
      <c r="AU154" s="125"/>
      <c r="AV154" s="164" t="str">
        <f t="shared" si="72"/>
        <v/>
      </c>
      <c r="AW154" s="127" t="str">
        <f t="shared" si="82"/>
        <v/>
      </c>
      <c r="AX154" s="133" t="str">
        <f>IF(A154="","",IF(D154="","",INDEX([1]POBRANIE_!$B$6:$F$89,MATCH(D154,[1]POBRANIE_!$A$6:$A$89,0),5)))</f>
        <v/>
      </c>
      <c r="AY154" s="134" t="str">
        <f t="shared" si="102"/>
        <v/>
      </c>
      <c r="AZ154" s="134" t="str">
        <f t="shared" si="83"/>
        <v/>
      </c>
      <c r="BA154" s="135" t="str">
        <f t="shared" si="84"/>
        <v xml:space="preserve"> </v>
      </c>
      <c r="BB154" s="136" t="str">
        <f t="shared" si="85"/>
        <v xml:space="preserve"> </v>
      </c>
      <c r="BD154" s="160" t="str">
        <f t="shared" si="86"/>
        <v/>
      </c>
      <c r="BE154" s="143" t="str">
        <f t="shared" si="86"/>
        <v/>
      </c>
      <c r="BF154" s="143" t="str">
        <f t="shared" si="86"/>
        <v/>
      </c>
      <c r="BG154" s="161" t="str">
        <f t="shared" si="73"/>
        <v/>
      </c>
      <c r="BH154" s="140"/>
      <c r="BI154" s="140"/>
      <c r="BJ154" s="141"/>
      <c r="BK154" s="142" t="str">
        <f t="shared" si="87"/>
        <v/>
      </c>
      <c r="BL154" s="143"/>
      <c r="BM154" s="162" t="str">
        <f t="shared" si="88"/>
        <v/>
      </c>
      <c r="BN154" s="140"/>
      <c r="BO154" s="145" t="str">
        <f t="shared" si="106"/>
        <v/>
      </c>
      <c r="BP154" s="140"/>
      <c r="BQ154" s="140"/>
      <c r="BR154" s="163" t="str">
        <f t="shared" si="89"/>
        <v/>
      </c>
      <c r="BS154" s="163" t="str">
        <f t="shared" si="90"/>
        <v/>
      </c>
      <c r="BT154" s="147" t="str">
        <f t="shared" si="91"/>
        <v/>
      </c>
      <c r="BU154" s="151"/>
      <c r="BV154" s="148" t="str">
        <f t="shared" si="103"/>
        <v/>
      </c>
      <c r="BW154" s="149" t="str">
        <f t="shared" si="92"/>
        <v/>
      </c>
      <c r="BX154" s="150"/>
      <c r="BY154" s="151" t="str">
        <f t="shared" si="93"/>
        <v/>
      </c>
      <c r="BZ154" s="152"/>
      <c r="CA154" s="145" t="str">
        <f t="shared" si="105"/>
        <v/>
      </c>
      <c r="CB154" s="150"/>
      <c r="CC154" s="151" t="str">
        <f t="shared" si="94"/>
        <v/>
      </c>
      <c r="CD154" s="152"/>
      <c r="CE154" s="145" t="str">
        <f t="shared" si="74"/>
        <v/>
      </c>
      <c r="CF154" s="153" t="str">
        <f t="shared" si="95"/>
        <v/>
      </c>
      <c r="CG154" s="153" t="str">
        <f t="shared" si="96"/>
        <v/>
      </c>
      <c r="CH154" s="154" t="str">
        <f t="shared" si="97"/>
        <v/>
      </c>
      <c r="CI154" s="153" t="str">
        <f t="shared" si="98"/>
        <v/>
      </c>
      <c r="CJ154" s="153" t="str">
        <f t="shared" si="99"/>
        <v/>
      </c>
      <c r="CK154" s="153" t="str">
        <f t="shared" si="100"/>
        <v/>
      </c>
      <c r="CL154" s="155"/>
      <c r="CM154" s="124"/>
      <c r="CN154" s="253">
        <f t="shared" si="104"/>
        <v>0</v>
      </c>
    </row>
    <row r="155" spans="1:92" ht="30" customHeight="1" thickBot="1" x14ac:dyDescent="0.35">
      <c r="A155" s="120" t="str">
        <f t="shared" si="101"/>
        <v/>
      </c>
      <c r="B155" s="121"/>
      <c r="C155" s="121"/>
      <c r="D155" s="121"/>
      <c r="E155" s="122" t="str">
        <f>IF('[1]UPR BILANS N'!N156="","",'[1]UPR BILANS N'!N156)</f>
        <v/>
      </c>
      <c r="F155" s="123"/>
      <c r="G155" s="124"/>
      <c r="H155" s="121"/>
      <c r="I155" s="125"/>
      <c r="J155" s="164" t="str">
        <f t="shared" si="75"/>
        <v/>
      </c>
      <c r="K155" s="164" t="str">
        <f t="shared" si="76"/>
        <v/>
      </c>
      <c r="L155" s="125"/>
      <c r="M155" s="125"/>
      <c r="N155" s="122" t="str">
        <f t="shared" si="77"/>
        <v/>
      </c>
      <c r="O155" s="122" t="str">
        <f t="shared" si="78"/>
        <v/>
      </c>
      <c r="P155" s="127" t="str">
        <f t="shared" si="79"/>
        <v/>
      </c>
      <c r="Q155" s="128"/>
      <c r="R155" s="125"/>
      <c r="S155" s="125"/>
      <c r="T155" s="125"/>
      <c r="U155" s="125"/>
      <c r="V155" s="122" t="str">
        <f t="shared" si="80"/>
        <v/>
      </c>
      <c r="W155" s="125"/>
      <c r="X155" s="125"/>
      <c r="Y155" s="125"/>
      <c r="Z155" s="125"/>
      <c r="AA155" s="125"/>
      <c r="AB155" s="125"/>
      <c r="AC155" s="125"/>
      <c r="AD155" s="125"/>
      <c r="AE155" s="125"/>
      <c r="AF155" s="125"/>
      <c r="AG155" s="122" t="str">
        <f t="shared" si="81"/>
        <v/>
      </c>
      <c r="AH155" s="165" t="e">
        <f>[2]PLAN_2!O156-[2]PLAN_2!W156-Q155-R155-S155-T155-U155+AU155-([1]NN!L158*0.15)</f>
        <v>#VALUE!</v>
      </c>
      <c r="AI155" s="165">
        <f>[2]PLAN_2!P156-[2]PLAN_2!X156</f>
        <v>0</v>
      </c>
      <c r="AJ155" s="165">
        <f>[2]PLAN_2!Q156-[2]PLAN_2!Y156</f>
        <v>0</v>
      </c>
      <c r="AK155" s="166">
        <f>IF([2]PLAN_1!L156="konieczne",3500,IF([2]PLAN_1!L156="potrzebne",2500,IF([2]PLAN_1!L156="wskazane",1500,0)))</f>
        <v>0</v>
      </c>
      <c r="AO155" s="167"/>
      <c r="AP155" s="167"/>
      <c r="AQ155" s="167"/>
      <c r="AR155" s="167"/>
      <c r="AS155" s="167"/>
      <c r="AT155" s="167"/>
      <c r="AU155" s="125"/>
      <c r="AV155" s="164" t="str">
        <f t="shared" si="72"/>
        <v/>
      </c>
      <c r="AW155" s="127" t="str">
        <f t="shared" si="82"/>
        <v/>
      </c>
      <c r="AX155" s="133" t="str">
        <f>IF(A155="","",IF(D155="","",INDEX([1]POBRANIE_!$B$6:$F$89,MATCH(D155,[1]POBRANIE_!$A$6:$A$89,0),5)))</f>
        <v/>
      </c>
      <c r="AY155" s="134" t="str">
        <f t="shared" si="102"/>
        <v/>
      </c>
      <c r="AZ155" s="134" t="str">
        <f t="shared" si="83"/>
        <v/>
      </c>
      <c r="BA155" s="135" t="str">
        <f t="shared" si="84"/>
        <v xml:space="preserve"> </v>
      </c>
      <c r="BB155" s="136" t="str">
        <f t="shared" si="85"/>
        <v xml:space="preserve"> </v>
      </c>
      <c r="BD155" s="160" t="str">
        <f t="shared" si="86"/>
        <v/>
      </c>
      <c r="BE155" s="143" t="str">
        <f t="shared" si="86"/>
        <v/>
      </c>
      <c r="BF155" s="143" t="str">
        <f t="shared" si="86"/>
        <v/>
      </c>
      <c r="BG155" s="161" t="str">
        <f t="shared" si="73"/>
        <v/>
      </c>
      <c r="BH155" s="140"/>
      <c r="BI155" s="140"/>
      <c r="BJ155" s="141"/>
      <c r="BK155" s="142" t="str">
        <f t="shared" si="87"/>
        <v/>
      </c>
      <c r="BL155" s="143"/>
      <c r="BM155" s="162" t="str">
        <f t="shared" si="88"/>
        <v/>
      </c>
      <c r="BN155" s="140"/>
      <c r="BO155" s="145" t="str">
        <f t="shared" si="106"/>
        <v/>
      </c>
      <c r="BP155" s="140"/>
      <c r="BQ155" s="140"/>
      <c r="BR155" s="163" t="str">
        <f t="shared" si="89"/>
        <v/>
      </c>
      <c r="BS155" s="163" t="str">
        <f t="shared" si="90"/>
        <v/>
      </c>
      <c r="BT155" s="147" t="str">
        <f t="shared" si="91"/>
        <v/>
      </c>
      <c r="BU155" s="151"/>
      <c r="BV155" s="148" t="str">
        <f t="shared" si="103"/>
        <v/>
      </c>
      <c r="BW155" s="149" t="str">
        <f t="shared" si="92"/>
        <v/>
      </c>
      <c r="BX155" s="150"/>
      <c r="BY155" s="151" t="str">
        <f t="shared" si="93"/>
        <v/>
      </c>
      <c r="BZ155" s="152"/>
      <c r="CA155" s="145" t="str">
        <f t="shared" si="105"/>
        <v/>
      </c>
      <c r="CB155" s="150"/>
      <c r="CC155" s="151" t="str">
        <f t="shared" si="94"/>
        <v/>
      </c>
      <c r="CD155" s="152"/>
      <c r="CE155" s="145" t="str">
        <f t="shared" si="74"/>
        <v/>
      </c>
      <c r="CF155" s="153" t="str">
        <f t="shared" si="95"/>
        <v/>
      </c>
      <c r="CG155" s="153" t="str">
        <f t="shared" si="96"/>
        <v/>
      </c>
      <c r="CH155" s="154" t="str">
        <f t="shared" si="97"/>
        <v/>
      </c>
      <c r="CI155" s="153" t="str">
        <f t="shared" si="98"/>
        <v/>
      </c>
      <c r="CJ155" s="153" t="str">
        <f t="shared" si="99"/>
        <v/>
      </c>
      <c r="CK155" s="153" t="str">
        <f t="shared" si="100"/>
        <v/>
      </c>
      <c r="CL155" s="155"/>
      <c r="CM155" s="124"/>
      <c r="CN155" s="253">
        <f t="shared" si="104"/>
        <v>0</v>
      </c>
    </row>
    <row r="156" spans="1:92" ht="30" customHeight="1" thickBot="1" x14ac:dyDescent="0.35">
      <c r="A156" s="120" t="str">
        <f t="shared" si="101"/>
        <v/>
      </c>
      <c r="B156" s="121"/>
      <c r="C156" s="121"/>
      <c r="D156" s="121"/>
      <c r="E156" s="122" t="str">
        <f>IF('[1]UPR BILANS N'!N157="","",'[1]UPR BILANS N'!N157)</f>
        <v/>
      </c>
      <c r="F156" s="123"/>
      <c r="G156" s="124"/>
      <c r="H156" s="121"/>
      <c r="I156" s="125"/>
      <c r="J156" s="164" t="str">
        <f t="shared" si="75"/>
        <v/>
      </c>
      <c r="K156" s="164" t="str">
        <f t="shared" si="76"/>
        <v/>
      </c>
      <c r="L156" s="125"/>
      <c r="M156" s="125"/>
      <c r="N156" s="122" t="str">
        <f t="shared" si="77"/>
        <v/>
      </c>
      <c r="O156" s="122" t="str">
        <f t="shared" si="78"/>
        <v/>
      </c>
      <c r="P156" s="127" t="str">
        <f t="shared" si="79"/>
        <v/>
      </c>
      <c r="Q156" s="128"/>
      <c r="R156" s="125"/>
      <c r="S156" s="125"/>
      <c r="T156" s="125"/>
      <c r="U156" s="125"/>
      <c r="V156" s="122" t="str">
        <f t="shared" si="80"/>
        <v/>
      </c>
      <c r="W156" s="125"/>
      <c r="X156" s="125"/>
      <c r="Y156" s="125"/>
      <c r="Z156" s="125"/>
      <c r="AA156" s="125"/>
      <c r="AB156" s="125"/>
      <c r="AC156" s="125"/>
      <c r="AD156" s="125"/>
      <c r="AE156" s="125"/>
      <c r="AF156" s="125"/>
      <c r="AG156" s="122" t="str">
        <f t="shared" si="81"/>
        <v/>
      </c>
      <c r="AH156" s="165" t="e">
        <f>[2]PLAN_2!O157-[2]PLAN_2!W157-Q156-R156-S156-T156-U156+AU156-([1]NN!L159*0.15)</f>
        <v>#VALUE!</v>
      </c>
      <c r="AI156" s="165">
        <f>[2]PLAN_2!P157-[2]PLAN_2!X157</f>
        <v>0</v>
      </c>
      <c r="AJ156" s="165">
        <f>[2]PLAN_2!Q157-[2]PLAN_2!Y157</f>
        <v>0</v>
      </c>
      <c r="AK156" s="166">
        <f>IF([2]PLAN_1!L157="konieczne",3500,IF([2]PLAN_1!L157="potrzebne",2500,IF([2]PLAN_1!L157="wskazane",1500,0)))</f>
        <v>0</v>
      </c>
      <c r="AO156" s="167"/>
      <c r="AP156" s="167"/>
      <c r="AQ156" s="167"/>
      <c r="AR156" s="167"/>
      <c r="AS156" s="167"/>
      <c r="AT156" s="167"/>
      <c r="AU156" s="125"/>
      <c r="AV156" s="164" t="str">
        <f t="shared" si="72"/>
        <v/>
      </c>
      <c r="AW156" s="127" t="str">
        <f t="shared" si="82"/>
        <v/>
      </c>
      <c r="AX156" s="133" t="str">
        <f>IF(A156="","",IF(D156="","",INDEX([1]POBRANIE_!$B$6:$F$89,MATCH(D156,[1]POBRANIE_!$A$6:$A$89,0),5)))</f>
        <v/>
      </c>
      <c r="AY156" s="134" t="str">
        <f t="shared" si="102"/>
        <v/>
      </c>
      <c r="AZ156" s="134" t="str">
        <f t="shared" si="83"/>
        <v/>
      </c>
      <c r="BA156" s="135" t="str">
        <f t="shared" si="84"/>
        <v xml:space="preserve"> </v>
      </c>
      <c r="BB156" s="136" t="str">
        <f t="shared" si="85"/>
        <v xml:space="preserve"> </v>
      </c>
      <c r="BD156" s="160" t="str">
        <f t="shared" si="86"/>
        <v/>
      </c>
      <c r="BE156" s="143" t="str">
        <f t="shared" si="86"/>
        <v/>
      </c>
      <c r="BF156" s="143" t="str">
        <f t="shared" si="86"/>
        <v/>
      </c>
      <c r="BG156" s="161" t="str">
        <f t="shared" si="73"/>
        <v/>
      </c>
      <c r="BH156" s="140"/>
      <c r="BI156" s="140"/>
      <c r="BJ156" s="141"/>
      <c r="BK156" s="142" t="str">
        <f t="shared" si="87"/>
        <v/>
      </c>
      <c r="BL156" s="143"/>
      <c r="BM156" s="162" t="str">
        <f t="shared" si="88"/>
        <v/>
      </c>
      <c r="BN156" s="140"/>
      <c r="BO156" s="145" t="str">
        <f t="shared" si="106"/>
        <v/>
      </c>
      <c r="BP156" s="140"/>
      <c r="BQ156" s="140"/>
      <c r="BR156" s="163" t="str">
        <f t="shared" si="89"/>
        <v/>
      </c>
      <c r="BS156" s="163" t="str">
        <f t="shared" si="90"/>
        <v/>
      </c>
      <c r="BT156" s="147" t="str">
        <f t="shared" si="91"/>
        <v/>
      </c>
      <c r="BU156" s="151"/>
      <c r="BV156" s="148" t="str">
        <f t="shared" si="103"/>
        <v/>
      </c>
      <c r="BW156" s="149" t="str">
        <f t="shared" si="92"/>
        <v/>
      </c>
      <c r="BX156" s="150"/>
      <c r="BY156" s="151" t="str">
        <f t="shared" si="93"/>
        <v/>
      </c>
      <c r="BZ156" s="152"/>
      <c r="CA156" s="145" t="str">
        <f t="shared" si="105"/>
        <v/>
      </c>
      <c r="CB156" s="150"/>
      <c r="CC156" s="151" t="str">
        <f t="shared" si="94"/>
        <v/>
      </c>
      <c r="CD156" s="152"/>
      <c r="CE156" s="145" t="str">
        <f t="shared" si="74"/>
        <v/>
      </c>
      <c r="CF156" s="153" t="str">
        <f t="shared" si="95"/>
        <v/>
      </c>
      <c r="CG156" s="153" t="str">
        <f t="shared" si="96"/>
        <v/>
      </c>
      <c r="CH156" s="154" t="str">
        <f t="shared" si="97"/>
        <v/>
      </c>
      <c r="CI156" s="153" t="str">
        <f t="shared" si="98"/>
        <v/>
      </c>
      <c r="CJ156" s="153" t="str">
        <f t="shared" si="99"/>
        <v/>
      </c>
      <c r="CK156" s="153" t="str">
        <f t="shared" si="100"/>
        <v/>
      </c>
      <c r="CL156" s="155"/>
      <c r="CM156" s="124"/>
      <c r="CN156" s="253">
        <f t="shared" si="104"/>
        <v>0</v>
      </c>
    </row>
    <row r="157" spans="1:92" ht="30" customHeight="1" thickBot="1" x14ac:dyDescent="0.35">
      <c r="A157" s="120" t="str">
        <f t="shared" si="101"/>
        <v/>
      </c>
      <c r="B157" s="121"/>
      <c r="C157" s="121"/>
      <c r="D157" s="121"/>
      <c r="E157" s="122" t="str">
        <f>IF('[1]UPR BILANS N'!N158="","",'[1]UPR BILANS N'!N158)</f>
        <v/>
      </c>
      <c r="F157" s="123"/>
      <c r="G157" s="124"/>
      <c r="H157" s="121"/>
      <c r="I157" s="125"/>
      <c r="J157" s="164" t="str">
        <f t="shared" si="75"/>
        <v/>
      </c>
      <c r="K157" s="164" t="str">
        <f t="shared" si="76"/>
        <v/>
      </c>
      <c r="L157" s="125"/>
      <c r="M157" s="125"/>
      <c r="N157" s="122" t="str">
        <f t="shared" si="77"/>
        <v/>
      </c>
      <c r="O157" s="122" t="str">
        <f t="shared" si="78"/>
        <v/>
      </c>
      <c r="P157" s="127" t="str">
        <f t="shared" si="79"/>
        <v/>
      </c>
      <c r="Q157" s="128"/>
      <c r="R157" s="125"/>
      <c r="S157" s="125"/>
      <c r="T157" s="125"/>
      <c r="U157" s="125"/>
      <c r="V157" s="122" t="str">
        <f t="shared" si="80"/>
        <v/>
      </c>
      <c r="W157" s="125"/>
      <c r="X157" s="125"/>
      <c r="Y157" s="125"/>
      <c r="Z157" s="125"/>
      <c r="AA157" s="125"/>
      <c r="AB157" s="125"/>
      <c r="AC157" s="125"/>
      <c r="AD157" s="125"/>
      <c r="AE157" s="125"/>
      <c r="AF157" s="125"/>
      <c r="AG157" s="122" t="str">
        <f t="shared" si="81"/>
        <v/>
      </c>
      <c r="AH157" s="165" t="e">
        <f>[2]PLAN_2!O158-[2]PLAN_2!W158-Q157-R157-S157-T157-U157+AU157-([1]NN!L160*0.15)</f>
        <v>#VALUE!</v>
      </c>
      <c r="AI157" s="165">
        <f>[2]PLAN_2!P158-[2]PLAN_2!X158</f>
        <v>0</v>
      </c>
      <c r="AJ157" s="165">
        <f>[2]PLAN_2!Q158-[2]PLAN_2!Y158</f>
        <v>0</v>
      </c>
      <c r="AK157" s="166">
        <f>IF([2]PLAN_1!L158="konieczne",3500,IF([2]PLAN_1!L158="potrzebne",2500,IF([2]PLAN_1!L158="wskazane",1500,0)))</f>
        <v>0</v>
      </c>
      <c r="AO157" s="167"/>
      <c r="AP157" s="167"/>
      <c r="AQ157" s="167"/>
      <c r="AR157" s="167"/>
      <c r="AS157" s="167"/>
      <c r="AT157" s="167"/>
      <c r="AU157" s="125"/>
      <c r="AV157" s="164" t="str">
        <f t="shared" si="72"/>
        <v/>
      </c>
      <c r="AW157" s="127" t="str">
        <f t="shared" si="82"/>
        <v/>
      </c>
      <c r="AX157" s="133" t="str">
        <f>IF(A157="","",IF(D157="","",INDEX([1]POBRANIE_!$B$6:$F$89,MATCH(D157,[1]POBRANIE_!$A$6:$A$89,0),5)))</f>
        <v/>
      </c>
      <c r="AY157" s="134" t="str">
        <f t="shared" si="102"/>
        <v/>
      </c>
      <c r="AZ157" s="134" t="str">
        <f t="shared" si="83"/>
        <v/>
      </c>
      <c r="BA157" s="135" t="str">
        <f t="shared" si="84"/>
        <v xml:space="preserve"> </v>
      </c>
      <c r="BB157" s="136" t="str">
        <f t="shared" si="85"/>
        <v xml:space="preserve"> </v>
      </c>
      <c r="BD157" s="160" t="str">
        <f t="shared" si="86"/>
        <v/>
      </c>
      <c r="BE157" s="143" t="str">
        <f t="shared" si="86"/>
        <v/>
      </c>
      <c r="BF157" s="143" t="str">
        <f t="shared" si="86"/>
        <v/>
      </c>
      <c r="BG157" s="161" t="str">
        <f t="shared" si="73"/>
        <v/>
      </c>
      <c r="BH157" s="140"/>
      <c r="BI157" s="140"/>
      <c r="BJ157" s="141"/>
      <c r="BK157" s="142" t="str">
        <f t="shared" si="87"/>
        <v/>
      </c>
      <c r="BL157" s="143"/>
      <c r="BM157" s="162" t="str">
        <f t="shared" si="88"/>
        <v/>
      </c>
      <c r="BN157" s="140"/>
      <c r="BO157" s="145" t="str">
        <f t="shared" si="106"/>
        <v/>
      </c>
      <c r="BP157" s="140"/>
      <c r="BQ157" s="140"/>
      <c r="BR157" s="163" t="str">
        <f t="shared" si="89"/>
        <v/>
      </c>
      <c r="BS157" s="163" t="str">
        <f t="shared" si="90"/>
        <v/>
      </c>
      <c r="BT157" s="147" t="str">
        <f t="shared" si="91"/>
        <v/>
      </c>
      <c r="BU157" s="151"/>
      <c r="BV157" s="148" t="str">
        <f t="shared" si="103"/>
        <v/>
      </c>
      <c r="BW157" s="149" t="str">
        <f t="shared" si="92"/>
        <v/>
      </c>
      <c r="BX157" s="150"/>
      <c r="BY157" s="151" t="str">
        <f t="shared" si="93"/>
        <v/>
      </c>
      <c r="BZ157" s="152"/>
      <c r="CA157" s="145" t="str">
        <f t="shared" si="105"/>
        <v/>
      </c>
      <c r="CB157" s="150"/>
      <c r="CC157" s="151" t="str">
        <f t="shared" si="94"/>
        <v/>
      </c>
      <c r="CD157" s="152"/>
      <c r="CE157" s="145" t="str">
        <f t="shared" si="74"/>
        <v/>
      </c>
      <c r="CF157" s="153" t="str">
        <f t="shared" si="95"/>
        <v/>
      </c>
      <c r="CG157" s="153" t="str">
        <f t="shared" si="96"/>
        <v/>
      </c>
      <c r="CH157" s="154" t="str">
        <f t="shared" si="97"/>
        <v/>
      </c>
      <c r="CI157" s="153" t="str">
        <f t="shared" si="98"/>
        <v/>
      </c>
      <c r="CJ157" s="153" t="str">
        <f t="shared" si="99"/>
        <v/>
      </c>
      <c r="CK157" s="153" t="str">
        <f t="shared" si="100"/>
        <v/>
      </c>
      <c r="CL157" s="155"/>
      <c r="CM157" s="124"/>
      <c r="CN157" s="253">
        <f t="shared" si="104"/>
        <v>0</v>
      </c>
    </row>
    <row r="158" spans="1:92" ht="30" customHeight="1" thickBot="1" x14ac:dyDescent="0.35">
      <c r="A158" s="120" t="str">
        <f t="shared" si="101"/>
        <v/>
      </c>
      <c r="B158" s="121"/>
      <c r="C158" s="121"/>
      <c r="D158" s="121"/>
      <c r="E158" s="122" t="str">
        <f>IF('[1]UPR BILANS N'!N159="","",'[1]UPR BILANS N'!N159)</f>
        <v/>
      </c>
      <c r="F158" s="123"/>
      <c r="G158" s="124"/>
      <c r="H158" s="121"/>
      <c r="I158" s="125"/>
      <c r="J158" s="164" t="str">
        <f t="shared" si="75"/>
        <v/>
      </c>
      <c r="K158" s="164" t="str">
        <f t="shared" si="76"/>
        <v/>
      </c>
      <c r="L158" s="125"/>
      <c r="M158" s="125"/>
      <c r="N158" s="122" t="str">
        <f t="shared" si="77"/>
        <v/>
      </c>
      <c r="O158" s="122" t="str">
        <f t="shared" si="78"/>
        <v/>
      </c>
      <c r="P158" s="127" t="str">
        <f t="shared" si="79"/>
        <v/>
      </c>
      <c r="Q158" s="128"/>
      <c r="R158" s="125"/>
      <c r="S158" s="125"/>
      <c r="T158" s="125"/>
      <c r="U158" s="125"/>
      <c r="V158" s="122" t="str">
        <f t="shared" si="80"/>
        <v/>
      </c>
      <c r="W158" s="125"/>
      <c r="X158" s="125"/>
      <c r="Y158" s="125"/>
      <c r="Z158" s="125"/>
      <c r="AA158" s="125"/>
      <c r="AB158" s="125"/>
      <c r="AC158" s="125"/>
      <c r="AD158" s="125"/>
      <c r="AE158" s="125"/>
      <c r="AF158" s="125"/>
      <c r="AG158" s="122" t="str">
        <f t="shared" si="81"/>
        <v/>
      </c>
      <c r="AH158" s="165" t="e">
        <f>[2]PLAN_2!O159-[2]PLAN_2!W159-Q158-R158-S158-T158-U158+AU158-([1]NN!L161*0.15)</f>
        <v>#VALUE!</v>
      </c>
      <c r="AI158" s="165">
        <f>[2]PLAN_2!P159-[2]PLAN_2!X159</f>
        <v>0</v>
      </c>
      <c r="AJ158" s="165">
        <f>[2]PLAN_2!Q159-[2]PLAN_2!Y159</f>
        <v>0</v>
      </c>
      <c r="AK158" s="166">
        <f>IF([2]PLAN_1!L159="konieczne",3500,IF([2]PLAN_1!L159="potrzebne",2500,IF([2]PLAN_1!L159="wskazane",1500,0)))</f>
        <v>0</v>
      </c>
      <c r="AO158" s="167"/>
      <c r="AP158" s="167"/>
      <c r="AQ158" s="167"/>
      <c r="AR158" s="167"/>
      <c r="AS158" s="167"/>
      <c r="AT158" s="167"/>
      <c r="AU158" s="125"/>
      <c r="AV158" s="164" t="str">
        <f t="shared" si="72"/>
        <v/>
      </c>
      <c r="AW158" s="127" t="str">
        <f t="shared" si="82"/>
        <v/>
      </c>
      <c r="AX158" s="133" t="str">
        <f>IF(A158="","",IF(D158="","",INDEX([1]POBRANIE_!$B$6:$F$89,MATCH(D158,[1]POBRANIE_!$A$6:$A$89,0),5)))</f>
        <v/>
      </c>
      <c r="AY158" s="134" t="str">
        <f t="shared" si="102"/>
        <v/>
      </c>
      <c r="AZ158" s="134" t="str">
        <f t="shared" si="83"/>
        <v/>
      </c>
      <c r="BA158" s="135" t="str">
        <f t="shared" si="84"/>
        <v xml:space="preserve"> </v>
      </c>
      <c r="BB158" s="136" t="str">
        <f t="shared" si="85"/>
        <v xml:space="preserve"> </v>
      </c>
      <c r="BD158" s="160" t="str">
        <f t="shared" si="86"/>
        <v/>
      </c>
      <c r="BE158" s="143" t="str">
        <f t="shared" si="86"/>
        <v/>
      </c>
      <c r="BF158" s="143" t="str">
        <f t="shared" si="86"/>
        <v/>
      </c>
      <c r="BG158" s="161" t="str">
        <f t="shared" si="73"/>
        <v/>
      </c>
      <c r="BH158" s="140"/>
      <c r="BI158" s="140"/>
      <c r="BJ158" s="141"/>
      <c r="BK158" s="142" t="str">
        <f t="shared" si="87"/>
        <v/>
      </c>
      <c r="BL158" s="143"/>
      <c r="BM158" s="162" t="str">
        <f t="shared" si="88"/>
        <v/>
      </c>
      <c r="BN158" s="140"/>
      <c r="BO158" s="145" t="str">
        <f t="shared" si="106"/>
        <v/>
      </c>
      <c r="BP158" s="140"/>
      <c r="BQ158" s="140"/>
      <c r="BR158" s="163" t="str">
        <f t="shared" si="89"/>
        <v/>
      </c>
      <c r="BS158" s="163" t="str">
        <f t="shared" si="90"/>
        <v/>
      </c>
      <c r="BT158" s="147" t="str">
        <f t="shared" si="91"/>
        <v/>
      </c>
      <c r="BU158" s="151"/>
      <c r="BV158" s="148" t="str">
        <f t="shared" si="103"/>
        <v/>
      </c>
      <c r="BW158" s="149" t="str">
        <f t="shared" si="92"/>
        <v/>
      </c>
      <c r="BX158" s="150"/>
      <c r="BY158" s="151" t="str">
        <f t="shared" si="93"/>
        <v/>
      </c>
      <c r="BZ158" s="152"/>
      <c r="CA158" s="145" t="str">
        <f t="shared" si="105"/>
        <v/>
      </c>
      <c r="CB158" s="150"/>
      <c r="CC158" s="151" t="str">
        <f t="shared" si="94"/>
        <v/>
      </c>
      <c r="CD158" s="152"/>
      <c r="CE158" s="145" t="str">
        <f t="shared" si="74"/>
        <v/>
      </c>
      <c r="CF158" s="153" t="str">
        <f t="shared" si="95"/>
        <v/>
      </c>
      <c r="CG158" s="153" t="str">
        <f t="shared" si="96"/>
        <v/>
      </c>
      <c r="CH158" s="154" t="str">
        <f t="shared" si="97"/>
        <v/>
      </c>
      <c r="CI158" s="153" t="str">
        <f t="shared" si="98"/>
        <v/>
      </c>
      <c r="CJ158" s="153" t="str">
        <f t="shared" si="99"/>
        <v/>
      </c>
      <c r="CK158" s="153" t="str">
        <f t="shared" si="100"/>
        <v/>
      </c>
      <c r="CL158" s="155"/>
      <c r="CM158" s="124"/>
      <c r="CN158" s="253">
        <f t="shared" si="104"/>
        <v>0</v>
      </c>
    </row>
    <row r="159" spans="1:92" ht="30" customHeight="1" thickBot="1" x14ac:dyDescent="0.35">
      <c r="A159" s="120" t="str">
        <f t="shared" si="101"/>
        <v/>
      </c>
      <c r="B159" s="121"/>
      <c r="C159" s="121"/>
      <c r="D159" s="121"/>
      <c r="E159" s="122" t="str">
        <f>IF('[1]UPR BILANS N'!N160="","",'[1]UPR BILANS N'!N160)</f>
        <v/>
      </c>
      <c r="F159" s="123"/>
      <c r="G159" s="124"/>
      <c r="H159" s="121"/>
      <c r="I159" s="125"/>
      <c r="J159" s="164" t="str">
        <f t="shared" si="75"/>
        <v/>
      </c>
      <c r="K159" s="164" t="str">
        <f t="shared" si="76"/>
        <v/>
      </c>
      <c r="L159" s="125"/>
      <c r="M159" s="125"/>
      <c r="N159" s="122" t="str">
        <f t="shared" si="77"/>
        <v/>
      </c>
      <c r="O159" s="122" t="str">
        <f t="shared" si="78"/>
        <v/>
      </c>
      <c r="P159" s="127" t="str">
        <f t="shared" si="79"/>
        <v/>
      </c>
      <c r="Q159" s="128"/>
      <c r="R159" s="125"/>
      <c r="S159" s="125"/>
      <c r="T159" s="125"/>
      <c r="U159" s="125"/>
      <c r="V159" s="122" t="str">
        <f t="shared" si="80"/>
        <v/>
      </c>
      <c r="W159" s="125"/>
      <c r="X159" s="125"/>
      <c r="Y159" s="125"/>
      <c r="Z159" s="125"/>
      <c r="AA159" s="125"/>
      <c r="AB159" s="125"/>
      <c r="AC159" s="125"/>
      <c r="AD159" s="125"/>
      <c r="AE159" s="125"/>
      <c r="AF159" s="125"/>
      <c r="AG159" s="122" t="str">
        <f t="shared" si="81"/>
        <v/>
      </c>
      <c r="AH159" s="165" t="e">
        <f>[2]PLAN_2!O160-[2]PLAN_2!W160-Q159-R159-S159-T159-U159+AU159-([1]NN!L162*0.15)</f>
        <v>#VALUE!</v>
      </c>
      <c r="AI159" s="165">
        <f>[2]PLAN_2!P160-[2]PLAN_2!X160</f>
        <v>0</v>
      </c>
      <c r="AJ159" s="165">
        <f>[2]PLAN_2!Q160-[2]PLAN_2!Y160</f>
        <v>0</v>
      </c>
      <c r="AK159" s="166">
        <f>IF([2]PLAN_1!L160="konieczne",3500,IF([2]PLAN_1!L160="potrzebne",2500,IF([2]PLAN_1!L160="wskazane",1500,0)))</f>
        <v>0</v>
      </c>
      <c r="AO159" s="167"/>
      <c r="AP159" s="167"/>
      <c r="AQ159" s="167"/>
      <c r="AR159" s="167"/>
      <c r="AS159" s="167"/>
      <c r="AT159" s="167"/>
      <c r="AU159" s="125"/>
      <c r="AV159" s="164" t="str">
        <f t="shared" si="72"/>
        <v/>
      </c>
      <c r="AW159" s="127" t="str">
        <f t="shared" si="82"/>
        <v/>
      </c>
      <c r="AX159" s="133" t="str">
        <f>IF(A159="","",IF(D159="","",INDEX([1]POBRANIE_!$B$6:$F$89,MATCH(D159,[1]POBRANIE_!$A$6:$A$89,0),5)))</f>
        <v/>
      </c>
      <c r="AY159" s="134" t="str">
        <f t="shared" si="102"/>
        <v/>
      </c>
      <c r="AZ159" s="134" t="str">
        <f t="shared" si="83"/>
        <v/>
      </c>
      <c r="BA159" s="135" t="str">
        <f t="shared" si="84"/>
        <v xml:space="preserve"> </v>
      </c>
      <c r="BB159" s="136" t="str">
        <f t="shared" si="85"/>
        <v xml:space="preserve"> </v>
      </c>
      <c r="BD159" s="160" t="str">
        <f t="shared" si="86"/>
        <v/>
      </c>
      <c r="BE159" s="143" t="str">
        <f t="shared" si="86"/>
        <v/>
      </c>
      <c r="BF159" s="143" t="str">
        <f t="shared" si="86"/>
        <v/>
      </c>
      <c r="BG159" s="161" t="str">
        <f t="shared" si="73"/>
        <v/>
      </c>
      <c r="BH159" s="140"/>
      <c r="BI159" s="140"/>
      <c r="BJ159" s="141"/>
      <c r="BK159" s="142" t="str">
        <f t="shared" si="87"/>
        <v/>
      </c>
      <c r="BL159" s="143"/>
      <c r="BM159" s="162" t="str">
        <f t="shared" si="88"/>
        <v/>
      </c>
      <c r="BN159" s="140"/>
      <c r="BO159" s="145" t="str">
        <f t="shared" si="106"/>
        <v/>
      </c>
      <c r="BP159" s="140"/>
      <c r="BQ159" s="140"/>
      <c r="BR159" s="163" t="str">
        <f t="shared" si="89"/>
        <v/>
      </c>
      <c r="BS159" s="163" t="str">
        <f t="shared" si="90"/>
        <v/>
      </c>
      <c r="BT159" s="147" t="str">
        <f t="shared" si="91"/>
        <v/>
      </c>
      <c r="BU159" s="151"/>
      <c r="BV159" s="148" t="str">
        <f t="shared" si="103"/>
        <v/>
      </c>
      <c r="BW159" s="149" t="str">
        <f t="shared" si="92"/>
        <v/>
      </c>
      <c r="BX159" s="150"/>
      <c r="BY159" s="151" t="str">
        <f t="shared" si="93"/>
        <v/>
      </c>
      <c r="BZ159" s="152"/>
      <c r="CA159" s="145" t="str">
        <f t="shared" si="105"/>
        <v/>
      </c>
      <c r="CB159" s="150"/>
      <c r="CC159" s="151" t="str">
        <f t="shared" si="94"/>
        <v/>
      </c>
      <c r="CD159" s="152"/>
      <c r="CE159" s="145" t="str">
        <f t="shared" si="74"/>
        <v/>
      </c>
      <c r="CF159" s="153" t="str">
        <f t="shared" si="95"/>
        <v/>
      </c>
      <c r="CG159" s="153" t="str">
        <f t="shared" si="96"/>
        <v/>
      </c>
      <c r="CH159" s="154" t="str">
        <f t="shared" si="97"/>
        <v/>
      </c>
      <c r="CI159" s="153" t="str">
        <f t="shared" si="98"/>
        <v/>
      </c>
      <c r="CJ159" s="153" t="str">
        <f t="shared" si="99"/>
        <v/>
      </c>
      <c r="CK159" s="153" t="str">
        <f t="shared" si="100"/>
        <v/>
      </c>
      <c r="CL159" s="155"/>
      <c r="CM159" s="124"/>
      <c r="CN159" s="253">
        <f t="shared" si="104"/>
        <v>0</v>
      </c>
    </row>
    <row r="160" spans="1:92" ht="30" customHeight="1" thickBot="1" x14ac:dyDescent="0.35">
      <c r="A160" s="120" t="str">
        <f t="shared" si="101"/>
        <v/>
      </c>
      <c r="B160" s="121"/>
      <c r="C160" s="121"/>
      <c r="D160" s="121"/>
      <c r="E160" s="122" t="str">
        <f>IF('[1]UPR BILANS N'!N161="","",'[1]UPR BILANS N'!N161)</f>
        <v/>
      </c>
      <c r="F160" s="123"/>
      <c r="G160" s="124"/>
      <c r="H160" s="121"/>
      <c r="I160" s="125"/>
      <c r="J160" s="164" t="str">
        <f t="shared" si="75"/>
        <v/>
      </c>
      <c r="K160" s="164" t="str">
        <f t="shared" si="76"/>
        <v/>
      </c>
      <c r="L160" s="125"/>
      <c r="M160" s="125"/>
      <c r="N160" s="122" t="str">
        <f t="shared" si="77"/>
        <v/>
      </c>
      <c r="O160" s="122" t="str">
        <f t="shared" si="78"/>
        <v/>
      </c>
      <c r="P160" s="127" t="str">
        <f t="shared" si="79"/>
        <v/>
      </c>
      <c r="Q160" s="128"/>
      <c r="R160" s="125"/>
      <c r="S160" s="125"/>
      <c r="T160" s="125"/>
      <c r="U160" s="125"/>
      <c r="V160" s="122" t="str">
        <f t="shared" si="80"/>
        <v/>
      </c>
      <c r="W160" s="125"/>
      <c r="X160" s="125"/>
      <c r="Y160" s="125"/>
      <c r="Z160" s="125"/>
      <c r="AA160" s="125"/>
      <c r="AB160" s="125"/>
      <c r="AC160" s="125"/>
      <c r="AD160" s="125"/>
      <c r="AE160" s="125"/>
      <c r="AF160" s="125"/>
      <c r="AG160" s="122" t="str">
        <f t="shared" si="81"/>
        <v/>
      </c>
      <c r="AH160" s="165" t="e">
        <f>[2]PLAN_2!O161-[2]PLAN_2!W161-Q160-R160-S160-T160-U160+AU160-([1]NN!L163*0.15)</f>
        <v>#VALUE!</v>
      </c>
      <c r="AI160" s="165">
        <f>[2]PLAN_2!P161-[2]PLAN_2!X161</f>
        <v>0</v>
      </c>
      <c r="AJ160" s="165">
        <f>[2]PLAN_2!Q161-[2]PLAN_2!Y161</f>
        <v>0</v>
      </c>
      <c r="AK160" s="166">
        <f>IF([2]PLAN_1!L161="konieczne",3500,IF([2]PLAN_1!L161="potrzebne",2500,IF([2]PLAN_1!L161="wskazane",1500,0)))</f>
        <v>0</v>
      </c>
      <c r="AO160" s="167"/>
      <c r="AP160" s="167"/>
      <c r="AQ160" s="167"/>
      <c r="AR160" s="167"/>
      <c r="AS160" s="167"/>
      <c r="AT160" s="167"/>
      <c r="AU160" s="125"/>
      <c r="AV160" s="164" t="str">
        <f t="shared" si="72"/>
        <v/>
      </c>
      <c r="AW160" s="127" t="str">
        <f t="shared" si="82"/>
        <v/>
      </c>
      <c r="AX160" s="133" t="str">
        <f>IF(A160="","",IF(D160="","",INDEX([1]POBRANIE_!$B$6:$F$89,MATCH(D160,[1]POBRANIE_!$A$6:$A$89,0),5)))</f>
        <v/>
      </c>
      <c r="AY160" s="134" t="str">
        <f t="shared" si="102"/>
        <v/>
      </c>
      <c r="AZ160" s="134" t="str">
        <f t="shared" si="83"/>
        <v/>
      </c>
      <c r="BA160" s="135" t="str">
        <f t="shared" si="84"/>
        <v xml:space="preserve"> </v>
      </c>
      <c r="BB160" s="136" t="str">
        <f t="shared" si="85"/>
        <v xml:space="preserve"> </v>
      </c>
      <c r="BD160" s="160" t="str">
        <f t="shared" si="86"/>
        <v/>
      </c>
      <c r="BE160" s="143" t="str">
        <f t="shared" si="86"/>
        <v/>
      </c>
      <c r="BF160" s="143" t="str">
        <f t="shared" si="86"/>
        <v/>
      </c>
      <c r="BG160" s="161" t="str">
        <f t="shared" si="73"/>
        <v/>
      </c>
      <c r="BH160" s="140"/>
      <c r="BI160" s="140"/>
      <c r="BJ160" s="141"/>
      <c r="BK160" s="142" t="str">
        <f t="shared" si="87"/>
        <v/>
      </c>
      <c r="BL160" s="143"/>
      <c r="BM160" s="162" t="str">
        <f t="shared" si="88"/>
        <v/>
      </c>
      <c r="BN160" s="140"/>
      <c r="BO160" s="145" t="str">
        <f t="shared" si="106"/>
        <v/>
      </c>
      <c r="BP160" s="140"/>
      <c r="BQ160" s="140"/>
      <c r="BR160" s="163" t="str">
        <f t="shared" si="89"/>
        <v/>
      </c>
      <c r="BS160" s="163" t="str">
        <f t="shared" si="90"/>
        <v/>
      </c>
      <c r="BT160" s="147" t="str">
        <f t="shared" si="91"/>
        <v/>
      </c>
      <c r="BU160" s="151"/>
      <c r="BV160" s="148" t="str">
        <f t="shared" si="103"/>
        <v/>
      </c>
      <c r="BW160" s="149" t="str">
        <f t="shared" si="92"/>
        <v/>
      </c>
      <c r="BX160" s="150"/>
      <c r="BY160" s="151" t="str">
        <f t="shared" si="93"/>
        <v/>
      </c>
      <c r="BZ160" s="152"/>
      <c r="CA160" s="145" t="str">
        <f t="shared" si="105"/>
        <v/>
      </c>
      <c r="CB160" s="150"/>
      <c r="CC160" s="151" t="str">
        <f t="shared" si="94"/>
        <v/>
      </c>
      <c r="CD160" s="152"/>
      <c r="CE160" s="145" t="str">
        <f t="shared" si="74"/>
        <v/>
      </c>
      <c r="CF160" s="153" t="str">
        <f t="shared" si="95"/>
        <v/>
      </c>
      <c r="CG160" s="153" t="str">
        <f t="shared" si="96"/>
        <v/>
      </c>
      <c r="CH160" s="154" t="str">
        <f t="shared" si="97"/>
        <v/>
      </c>
      <c r="CI160" s="153" t="str">
        <f t="shared" si="98"/>
        <v/>
      </c>
      <c r="CJ160" s="153" t="str">
        <f t="shared" si="99"/>
        <v/>
      </c>
      <c r="CK160" s="153" t="str">
        <f t="shared" si="100"/>
        <v/>
      </c>
      <c r="CL160" s="155"/>
      <c r="CM160" s="124"/>
      <c r="CN160" s="253">
        <f t="shared" si="104"/>
        <v>0</v>
      </c>
    </row>
    <row r="161" spans="1:92" ht="30" customHeight="1" thickBot="1" x14ac:dyDescent="0.35">
      <c r="A161" s="120" t="str">
        <f t="shared" si="101"/>
        <v/>
      </c>
      <c r="B161" s="121"/>
      <c r="C161" s="121"/>
      <c r="D161" s="121"/>
      <c r="E161" s="122" t="str">
        <f>IF('[1]UPR BILANS N'!N162="","",'[1]UPR BILANS N'!N162)</f>
        <v/>
      </c>
      <c r="F161" s="123"/>
      <c r="G161" s="124"/>
      <c r="H161" s="121"/>
      <c r="I161" s="125"/>
      <c r="J161" s="164" t="str">
        <f t="shared" si="75"/>
        <v/>
      </c>
      <c r="K161" s="164" t="str">
        <f t="shared" si="76"/>
        <v/>
      </c>
      <c r="L161" s="125"/>
      <c r="M161" s="125"/>
      <c r="N161" s="122" t="str">
        <f t="shared" si="77"/>
        <v/>
      </c>
      <c r="O161" s="122" t="str">
        <f t="shared" si="78"/>
        <v/>
      </c>
      <c r="P161" s="127" t="str">
        <f t="shared" si="79"/>
        <v/>
      </c>
      <c r="Q161" s="128"/>
      <c r="R161" s="125"/>
      <c r="S161" s="125"/>
      <c r="T161" s="125"/>
      <c r="U161" s="125"/>
      <c r="V161" s="122" t="str">
        <f t="shared" si="80"/>
        <v/>
      </c>
      <c r="W161" s="125"/>
      <c r="X161" s="125"/>
      <c r="Y161" s="125"/>
      <c r="Z161" s="125"/>
      <c r="AA161" s="125"/>
      <c r="AB161" s="125"/>
      <c r="AC161" s="125"/>
      <c r="AD161" s="125"/>
      <c r="AE161" s="125"/>
      <c r="AF161" s="125"/>
      <c r="AG161" s="122" t="str">
        <f t="shared" si="81"/>
        <v/>
      </c>
      <c r="AH161" s="165" t="e">
        <f>[2]PLAN_2!O162-[2]PLAN_2!W162-Q161-R161-S161-T161-U161+AU161-([1]NN!L164*0.15)</f>
        <v>#VALUE!</v>
      </c>
      <c r="AI161" s="165">
        <f>[2]PLAN_2!P162-[2]PLAN_2!X162</f>
        <v>0</v>
      </c>
      <c r="AJ161" s="165">
        <f>[2]PLAN_2!Q162-[2]PLAN_2!Y162</f>
        <v>0</v>
      </c>
      <c r="AK161" s="166">
        <f>IF([2]PLAN_1!L162="konieczne",3500,IF([2]PLAN_1!L162="potrzebne",2500,IF([2]PLAN_1!L162="wskazane",1500,0)))</f>
        <v>0</v>
      </c>
      <c r="AO161" s="167"/>
      <c r="AP161" s="167"/>
      <c r="AQ161" s="167"/>
      <c r="AR161" s="167"/>
      <c r="AS161" s="167"/>
      <c r="AT161" s="167"/>
      <c r="AU161" s="125"/>
      <c r="AV161" s="164" t="str">
        <f t="shared" si="72"/>
        <v/>
      </c>
      <c r="AW161" s="127" t="str">
        <f t="shared" si="82"/>
        <v/>
      </c>
      <c r="AX161" s="133" t="str">
        <f>IF(A161="","",IF(D161="","",INDEX([1]POBRANIE_!$B$6:$F$89,MATCH(D161,[1]POBRANIE_!$A$6:$A$89,0),5)))</f>
        <v/>
      </c>
      <c r="AY161" s="134" t="str">
        <f t="shared" si="102"/>
        <v/>
      </c>
      <c r="AZ161" s="134" t="str">
        <f t="shared" si="83"/>
        <v/>
      </c>
      <c r="BA161" s="135" t="str">
        <f t="shared" si="84"/>
        <v xml:space="preserve"> </v>
      </c>
      <c r="BB161" s="136" t="str">
        <f t="shared" si="85"/>
        <v xml:space="preserve"> </v>
      </c>
      <c r="BD161" s="160" t="str">
        <f t="shared" si="86"/>
        <v/>
      </c>
      <c r="BE161" s="143" t="str">
        <f t="shared" si="86"/>
        <v/>
      </c>
      <c r="BF161" s="143" t="str">
        <f t="shared" si="86"/>
        <v/>
      </c>
      <c r="BG161" s="161" t="str">
        <f t="shared" si="73"/>
        <v/>
      </c>
      <c r="BH161" s="140"/>
      <c r="BI161" s="140"/>
      <c r="BJ161" s="141"/>
      <c r="BK161" s="142" t="str">
        <f t="shared" si="87"/>
        <v/>
      </c>
      <c r="BL161" s="143"/>
      <c r="BM161" s="162" t="str">
        <f t="shared" si="88"/>
        <v/>
      </c>
      <c r="BN161" s="140"/>
      <c r="BO161" s="145" t="str">
        <f t="shared" si="106"/>
        <v/>
      </c>
      <c r="BP161" s="140"/>
      <c r="BQ161" s="140"/>
      <c r="BR161" s="163" t="str">
        <f t="shared" si="89"/>
        <v/>
      </c>
      <c r="BS161" s="163" t="str">
        <f t="shared" si="90"/>
        <v/>
      </c>
      <c r="BT161" s="147" t="str">
        <f t="shared" si="91"/>
        <v/>
      </c>
      <c r="BU161" s="151"/>
      <c r="BV161" s="148" t="str">
        <f t="shared" si="103"/>
        <v/>
      </c>
      <c r="BW161" s="149" t="str">
        <f t="shared" si="92"/>
        <v/>
      </c>
      <c r="BX161" s="150"/>
      <c r="BY161" s="151" t="str">
        <f t="shared" si="93"/>
        <v/>
      </c>
      <c r="BZ161" s="152"/>
      <c r="CA161" s="145" t="str">
        <f t="shared" si="105"/>
        <v/>
      </c>
      <c r="CB161" s="150"/>
      <c r="CC161" s="151" t="str">
        <f t="shared" si="94"/>
        <v/>
      </c>
      <c r="CD161" s="152"/>
      <c r="CE161" s="145" t="str">
        <f t="shared" si="74"/>
        <v/>
      </c>
      <c r="CF161" s="153" t="str">
        <f t="shared" si="95"/>
        <v/>
      </c>
      <c r="CG161" s="153" t="str">
        <f t="shared" si="96"/>
        <v/>
      </c>
      <c r="CH161" s="154" t="str">
        <f t="shared" si="97"/>
        <v/>
      </c>
      <c r="CI161" s="153" t="str">
        <f t="shared" si="98"/>
        <v/>
      </c>
      <c r="CJ161" s="153" t="str">
        <f t="shared" si="99"/>
        <v/>
      </c>
      <c r="CK161" s="153" t="str">
        <f t="shared" si="100"/>
        <v/>
      </c>
      <c r="CL161" s="155"/>
      <c r="CM161" s="124"/>
      <c r="CN161" s="253">
        <f t="shared" si="104"/>
        <v>0</v>
      </c>
    </row>
    <row r="162" spans="1:92" ht="30" customHeight="1" thickBot="1" x14ac:dyDescent="0.35">
      <c r="A162" s="120" t="str">
        <f t="shared" si="101"/>
        <v/>
      </c>
      <c r="B162" s="121"/>
      <c r="C162" s="121"/>
      <c r="D162" s="121"/>
      <c r="E162" s="122" t="str">
        <f>IF('[1]UPR BILANS N'!N163="","",'[1]UPR BILANS N'!N163)</f>
        <v/>
      </c>
      <c r="F162" s="123"/>
      <c r="G162" s="124"/>
      <c r="H162" s="121"/>
      <c r="I162" s="125"/>
      <c r="J162" s="164" t="str">
        <f t="shared" si="75"/>
        <v/>
      </c>
      <c r="K162" s="164" t="str">
        <f t="shared" si="76"/>
        <v/>
      </c>
      <c r="L162" s="125"/>
      <c r="M162" s="125"/>
      <c r="N162" s="122" t="str">
        <f t="shared" si="77"/>
        <v/>
      </c>
      <c r="O162" s="122" t="str">
        <f t="shared" si="78"/>
        <v/>
      </c>
      <c r="P162" s="127" t="str">
        <f t="shared" si="79"/>
        <v/>
      </c>
      <c r="Q162" s="128"/>
      <c r="R162" s="125"/>
      <c r="S162" s="125"/>
      <c r="T162" s="125"/>
      <c r="U162" s="125"/>
      <c r="V162" s="122" t="str">
        <f t="shared" si="80"/>
        <v/>
      </c>
      <c r="W162" s="125"/>
      <c r="X162" s="125"/>
      <c r="Y162" s="125"/>
      <c r="Z162" s="125"/>
      <c r="AA162" s="125"/>
      <c r="AB162" s="125"/>
      <c r="AC162" s="125"/>
      <c r="AD162" s="125"/>
      <c r="AE162" s="125"/>
      <c r="AF162" s="125"/>
      <c r="AG162" s="122" t="str">
        <f t="shared" si="81"/>
        <v/>
      </c>
      <c r="AH162" s="165" t="e">
        <f>[2]PLAN_2!O163-[2]PLAN_2!W163-Q162-R162-S162-T162-U162+AU162-([1]NN!L165*0.15)</f>
        <v>#VALUE!</v>
      </c>
      <c r="AI162" s="165">
        <f>[2]PLAN_2!P163-[2]PLAN_2!X163</f>
        <v>0</v>
      </c>
      <c r="AJ162" s="165">
        <f>[2]PLAN_2!Q163-[2]PLAN_2!Y163</f>
        <v>0</v>
      </c>
      <c r="AK162" s="166">
        <f>IF([2]PLAN_1!L163="konieczne",3500,IF([2]PLAN_1!L163="potrzebne",2500,IF([2]PLAN_1!L163="wskazane",1500,0)))</f>
        <v>0</v>
      </c>
      <c r="AO162" s="167"/>
      <c r="AP162" s="167"/>
      <c r="AQ162" s="167"/>
      <c r="AR162" s="167"/>
      <c r="AS162" s="167"/>
      <c r="AT162" s="167"/>
      <c r="AU162" s="125"/>
      <c r="AV162" s="164" t="str">
        <f t="shared" si="72"/>
        <v/>
      </c>
      <c r="AW162" s="127" t="str">
        <f t="shared" si="82"/>
        <v/>
      </c>
      <c r="AX162" s="133" t="str">
        <f>IF(A162="","",IF(D162="","",INDEX([1]POBRANIE_!$B$6:$F$89,MATCH(D162,[1]POBRANIE_!$A$6:$A$89,0),5)))</f>
        <v/>
      </c>
      <c r="AY162" s="134" t="str">
        <f t="shared" si="102"/>
        <v/>
      </c>
      <c r="AZ162" s="134" t="str">
        <f t="shared" si="83"/>
        <v/>
      </c>
      <c r="BA162" s="135" t="str">
        <f t="shared" si="84"/>
        <v xml:space="preserve"> </v>
      </c>
      <c r="BB162" s="136" t="str">
        <f t="shared" si="85"/>
        <v xml:space="preserve"> </v>
      </c>
      <c r="BD162" s="160" t="str">
        <f t="shared" si="86"/>
        <v/>
      </c>
      <c r="BE162" s="143" t="str">
        <f t="shared" si="86"/>
        <v/>
      </c>
      <c r="BF162" s="143" t="str">
        <f t="shared" si="86"/>
        <v/>
      </c>
      <c r="BG162" s="161" t="str">
        <f t="shared" si="73"/>
        <v/>
      </c>
      <c r="BH162" s="140"/>
      <c r="BI162" s="140"/>
      <c r="BJ162" s="141"/>
      <c r="BK162" s="142" t="str">
        <f t="shared" si="87"/>
        <v/>
      </c>
      <c r="BL162" s="143"/>
      <c r="BM162" s="162" t="str">
        <f t="shared" si="88"/>
        <v/>
      </c>
      <c r="BN162" s="140"/>
      <c r="BO162" s="145" t="str">
        <f t="shared" si="106"/>
        <v/>
      </c>
      <c r="BP162" s="140"/>
      <c r="BQ162" s="140"/>
      <c r="BR162" s="163" t="str">
        <f t="shared" si="89"/>
        <v/>
      </c>
      <c r="BS162" s="163" t="str">
        <f t="shared" si="90"/>
        <v/>
      </c>
      <c r="BT162" s="147" t="str">
        <f t="shared" si="91"/>
        <v/>
      </c>
      <c r="BU162" s="151"/>
      <c r="BV162" s="148" t="str">
        <f t="shared" si="103"/>
        <v/>
      </c>
      <c r="BW162" s="149" t="str">
        <f t="shared" si="92"/>
        <v/>
      </c>
      <c r="BX162" s="150"/>
      <c r="BY162" s="151" t="str">
        <f t="shared" si="93"/>
        <v/>
      </c>
      <c r="BZ162" s="152"/>
      <c r="CA162" s="145" t="str">
        <f t="shared" si="105"/>
        <v/>
      </c>
      <c r="CB162" s="150"/>
      <c r="CC162" s="151" t="str">
        <f t="shared" si="94"/>
        <v/>
      </c>
      <c r="CD162" s="152"/>
      <c r="CE162" s="145" t="str">
        <f t="shared" si="74"/>
        <v/>
      </c>
      <c r="CF162" s="153" t="str">
        <f t="shared" si="95"/>
        <v/>
      </c>
      <c r="CG162" s="153" t="str">
        <f t="shared" si="96"/>
        <v/>
      </c>
      <c r="CH162" s="154" t="str">
        <f t="shared" si="97"/>
        <v/>
      </c>
      <c r="CI162" s="153" t="str">
        <f t="shared" si="98"/>
        <v/>
      </c>
      <c r="CJ162" s="153" t="str">
        <f t="shared" si="99"/>
        <v/>
      </c>
      <c r="CK162" s="153" t="str">
        <f t="shared" si="100"/>
        <v/>
      </c>
      <c r="CL162" s="155"/>
      <c r="CM162" s="124"/>
      <c r="CN162" s="253">
        <f t="shared" si="104"/>
        <v>0</v>
      </c>
    </row>
    <row r="163" spans="1:92" ht="30" customHeight="1" thickBot="1" x14ac:dyDescent="0.35">
      <c r="A163" s="120" t="str">
        <f t="shared" si="101"/>
        <v/>
      </c>
      <c r="B163" s="121"/>
      <c r="C163" s="121"/>
      <c r="D163" s="121"/>
      <c r="E163" s="122" t="str">
        <f>IF('[1]UPR BILANS N'!N164="","",'[1]UPR BILANS N'!N164)</f>
        <v/>
      </c>
      <c r="F163" s="123"/>
      <c r="G163" s="124"/>
      <c r="H163" s="121"/>
      <c r="I163" s="125"/>
      <c r="J163" s="164" t="str">
        <f t="shared" si="75"/>
        <v/>
      </c>
      <c r="K163" s="164" t="str">
        <f t="shared" si="76"/>
        <v/>
      </c>
      <c r="L163" s="125"/>
      <c r="M163" s="125"/>
      <c r="N163" s="122" t="str">
        <f t="shared" si="77"/>
        <v/>
      </c>
      <c r="O163" s="122" t="str">
        <f t="shared" si="78"/>
        <v/>
      </c>
      <c r="P163" s="127" t="str">
        <f t="shared" si="79"/>
        <v/>
      </c>
      <c r="Q163" s="128"/>
      <c r="R163" s="125"/>
      <c r="S163" s="125"/>
      <c r="T163" s="125"/>
      <c r="U163" s="125"/>
      <c r="V163" s="122" t="str">
        <f t="shared" si="80"/>
        <v/>
      </c>
      <c r="W163" s="125"/>
      <c r="X163" s="125"/>
      <c r="Y163" s="125"/>
      <c r="Z163" s="125"/>
      <c r="AA163" s="125"/>
      <c r="AB163" s="125"/>
      <c r="AC163" s="125"/>
      <c r="AD163" s="125"/>
      <c r="AE163" s="125"/>
      <c r="AF163" s="125"/>
      <c r="AG163" s="122" t="str">
        <f t="shared" si="81"/>
        <v/>
      </c>
      <c r="AH163" s="165" t="e">
        <f>[2]PLAN_2!O164-[2]PLAN_2!W164-Q163-R163-S163-T163-U163+AU163-([1]NN!L166*0.15)</f>
        <v>#VALUE!</v>
      </c>
      <c r="AI163" s="165">
        <f>[2]PLAN_2!P164-[2]PLAN_2!X164</f>
        <v>0</v>
      </c>
      <c r="AJ163" s="165">
        <f>[2]PLAN_2!Q164-[2]PLAN_2!Y164</f>
        <v>0</v>
      </c>
      <c r="AK163" s="166">
        <f>IF([2]PLAN_1!L164="konieczne",3500,IF([2]PLAN_1!L164="potrzebne",2500,IF([2]PLAN_1!L164="wskazane",1500,0)))</f>
        <v>0</v>
      </c>
      <c r="AO163" s="167"/>
      <c r="AP163" s="167"/>
      <c r="AQ163" s="167"/>
      <c r="AR163" s="167"/>
      <c r="AS163" s="167"/>
      <c r="AT163" s="167"/>
      <c r="AU163" s="125"/>
      <c r="AV163" s="164" t="str">
        <f t="shared" si="72"/>
        <v/>
      </c>
      <c r="AW163" s="127" t="str">
        <f t="shared" si="82"/>
        <v/>
      </c>
      <c r="AX163" s="133" t="str">
        <f>IF(A163="","",IF(D163="","",INDEX([1]POBRANIE_!$B$6:$F$89,MATCH(D163,[1]POBRANIE_!$A$6:$A$89,0),5)))</f>
        <v/>
      </c>
      <c r="AY163" s="134" t="str">
        <f t="shared" si="102"/>
        <v/>
      </c>
      <c r="AZ163" s="134" t="str">
        <f t="shared" si="83"/>
        <v/>
      </c>
      <c r="BA163" s="135" t="str">
        <f t="shared" si="84"/>
        <v xml:space="preserve"> </v>
      </c>
      <c r="BB163" s="136" t="str">
        <f t="shared" si="85"/>
        <v xml:space="preserve"> </v>
      </c>
      <c r="BD163" s="160" t="str">
        <f t="shared" si="86"/>
        <v/>
      </c>
      <c r="BE163" s="143" t="str">
        <f t="shared" si="86"/>
        <v/>
      </c>
      <c r="BF163" s="143" t="str">
        <f t="shared" si="86"/>
        <v/>
      </c>
      <c r="BG163" s="161" t="str">
        <f t="shared" si="73"/>
        <v/>
      </c>
      <c r="BH163" s="140"/>
      <c r="BI163" s="140"/>
      <c r="BJ163" s="141"/>
      <c r="BK163" s="142" t="str">
        <f t="shared" si="87"/>
        <v/>
      </c>
      <c r="BL163" s="143"/>
      <c r="BM163" s="162" t="str">
        <f t="shared" si="88"/>
        <v/>
      </c>
      <c r="BN163" s="140"/>
      <c r="BO163" s="145" t="str">
        <f t="shared" si="106"/>
        <v/>
      </c>
      <c r="BP163" s="140"/>
      <c r="BQ163" s="140"/>
      <c r="BR163" s="163" t="str">
        <f t="shared" si="89"/>
        <v/>
      </c>
      <c r="BS163" s="163" t="str">
        <f t="shared" si="90"/>
        <v/>
      </c>
      <c r="BT163" s="147" t="str">
        <f t="shared" si="91"/>
        <v/>
      </c>
      <c r="BU163" s="151"/>
      <c r="BV163" s="148" t="str">
        <f t="shared" si="103"/>
        <v/>
      </c>
      <c r="BW163" s="149" t="str">
        <f t="shared" si="92"/>
        <v/>
      </c>
      <c r="BX163" s="150"/>
      <c r="BY163" s="151" t="str">
        <f t="shared" si="93"/>
        <v/>
      </c>
      <c r="BZ163" s="152"/>
      <c r="CA163" s="145" t="str">
        <f t="shared" si="105"/>
        <v/>
      </c>
      <c r="CB163" s="150"/>
      <c r="CC163" s="151" t="str">
        <f t="shared" si="94"/>
        <v/>
      </c>
      <c r="CD163" s="152"/>
      <c r="CE163" s="145" t="str">
        <f t="shared" si="74"/>
        <v/>
      </c>
      <c r="CF163" s="153" t="str">
        <f t="shared" si="95"/>
        <v/>
      </c>
      <c r="CG163" s="153" t="str">
        <f t="shared" si="96"/>
        <v/>
      </c>
      <c r="CH163" s="154" t="str">
        <f t="shared" si="97"/>
        <v/>
      </c>
      <c r="CI163" s="153" t="str">
        <f t="shared" si="98"/>
        <v/>
      </c>
      <c r="CJ163" s="153" t="str">
        <f t="shared" si="99"/>
        <v/>
      </c>
      <c r="CK163" s="153" t="str">
        <f t="shared" si="100"/>
        <v/>
      </c>
      <c r="CL163" s="155"/>
      <c r="CM163" s="124"/>
      <c r="CN163" s="253">
        <f t="shared" si="104"/>
        <v>0</v>
      </c>
    </row>
    <row r="164" spans="1:92" ht="30" customHeight="1" thickBot="1" x14ac:dyDescent="0.35">
      <c r="A164" s="120" t="str">
        <f t="shared" si="101"/>
        <v/>
      </c>
      <c r="B164" s="121"/>
      <c r="C164" s="121"/>
      <c r="D164" s="121"/>
      <c r="E164" s="122" t="str">
        <f>IF('[1]UPR BILANS N'!N165="","",'[1]UPR BILANS N'!N165)</f>
        <v/>
      </c>
      <c r="F164" s="123"/>
      <c r="G164" s="124"/>
      <c r="H164" s="121"/>
      <c r="I164" s="125"/>
      <c r="J164" s="164" t="str">
        <f t="shared" si="75"/>
        <v/>
      </c>
      <c r="K164" s="164" t="str">
        <f t="shared" si="76"/>
        <v/>
      </c>
      <c r="L164" s="125"/>
      <c r="M164" s="125"/>
      <c r="N164" s="122" t="str">
        <f t="shared" si="77"/>
        <v/>
      </c>
      <c r="O164" s="122" t="str">
        <f t="shared" si="78"/>
        <v/>
      </c>
      <c r="P164" s="127" t="str">
        <f t="shared" si="79"/>
        <v/>
      </c>
      <c r="Q164" s="128"/>
      <c r="R164" s="125"/>
      <c r="S164" s="125"/>
      <c r="T164" s="125"/>
      <c r="U164" s="125"/>
      <c r="V164" s="122" t="str">
        <f t="shared" si="80"/>
        <v/>
      </c>
      <c r="W164" s="125"/>
      <c r="X164" s="125"/>
      <c r="Y164" s="125"/>
      <c r="Z164" s="125"/>
      <c r="AA164" s="125"/>
      <c r="AB164" s="125"/>
      <c r="AC164" s="125"/>
      <c r="AD164" s="125"/>
      <c r="AE164" s="125"/>
      <c r="AF164" s="125"/>
      <c r="AG164" s="122" t="str">
        <f t="shared" si="81"/>
        <v/>
      </c>
      <c r="AH164" s="165" t="e">
        <f>[2]PLAN_2!O165-[2]PLAN_2!W165-Q164-R164-S164-T164-U164+AU164-([1]NN!L167*0.15)</f>
        <v>#VALUE!</v>
      </c>
      <c r="AI164" s="165">
        <f>[2]PLAN_2!P165-[2]PLAN_2!X165</f>
        <v>0</v>
      </c>
      <c r="AJ164" s="165">
        <f>[2]PLAN_2!Q165-[2]PLAN_2!Y165</f>
        <v>0</v>
      </c>
      <c r="AK164" s="166">
        <f>IF([2]PLAN_1!L165="konieczne",3500,IF([2]PLAN_1!L165="potrzebne",2500,IF([2]PLAN_1!L165="wskazane",1500,0)))</f>
        <v>0</v>
      </c>
      <c r="AL164" s="2">
        <v>-63.360000000000007</v>
      </c>
      <c r="AM164" s="2">
        <v>-73.600000000000009</v>
      </c>
      <c r="AN164" s="2">
        <v>-164.8</v>
      </c>
      <c r="AO164" s="159">
        <f>[2]PLAN_2!L165</f>
        <v>0</v>
      </c>
      <c r="AP164" s="159">
        <f>[2]PLAN_2!M165</f>
        <v>0</v>
      </c>
      <c r="AQ164" s="159">
        <f>[2]PLAN_2!N165</f>
        <v>0</v>
      </c>
      <c r="AR164" s="159">
        <f>IF([2]PLAN_2!L165-DANE!AO164&lt;0,0,[2]PLAN_2!L165-DANE!AO164)</f>
        <v>0</v>
      </c>
      <c r="AS164" s="159">
        <f>IF([2]PLAN_2!M165-DANE!AP164&lt;0,0,[2]PLAN_2!M165-DANE!AP164)</f>
        <v>0</v>
      </c>
      <c r="AT164" s="159">
        <f>IF([2]PLAN_2!N165-DANE!AQ164&lt;0,0,[2]PLAN_2!N165-DANE!AQ164)</f>
        <v>0</v>
      </c>
      <c r="AU164" s="125"/>
      <c r="AV164" s="164" t="str">
        <f t="shared" si="72"/>
        <v/>
      </c>
      <c r="AW164" s="127" t="str">
        <f t="shared" si="82"/>
        <v/>
      </c>
      <c r="AX164" s="133" t="str">
        <f>IF(A164="","",IF(D164="","",INDEX([1]POBRANIE_!$B$6:$F$89,MATCH(D164,[1]POBRANIE_!$A$6:$A$89,0),5)))</f>
        <v/>
      </c>
      <c r="AY164" s="134" t="str">
        <f t="shared" si="102"/>
        <v/>
      </c>
      <c r="AZ164" s="134" t="str">
        <f t="shared" si="83"/>
        <v/>
      </c>
      <c r="BA164" s="135" t="str">
        <f t="shared" si="84"/>
        <v xml:space="preserve"> </v>
      </c>
      <c r="BB164" s="136" t="str">
        <f t="shared" si="85"/>
        <v xml:space="preserve"> </v>
      </c>
      <c r="BD164" s="160" t="str">
        <f t="shared" si="86"/>
        <v/>
      </c>
      <c r="BE164" s="143" t="str">
        <f t="shared" si="86"/>
        <v/>
      </c>
      <c r="BF164" s="143" t="str">
        <f t="shared" si="86"/>
        <v/>
      </c>
      <c r="BG164" s="161" t="str">
        <f t="shared" si="73"/>
        <v/>
      </c>
      <c r="BH164" s="140"/>
      <c r="BI164" s="140"/>
      <c r="BJ164" s="141"/>
      <c r="BK164" s="142" t="str">
        <f t="shared" si="87"/>
        <v/>
      </c>
      <c r="BL164" s="143"/>
      <c r="BM164" s="162" t="str">
        <f t="shared" si="88"/>
        <v/>
      </c>
      <c r="BN164" s="140"/>
      <c r="BO164" s="145" t="str">
        <f t="shared" si="106"/>
        <v/>
      </c>
      <c r="BP164" s="140"/>
      <c r="BQ164" s="140"/>
      <c r="BR164" s="163" t="str">
        <f t="shared" si="89"/>
        <v/>
      </c>
      <c r="BS164" s="163" t="str">
        <f t="shared" si="90"/>
        <v/>
      </c>
      <c r="BT164" s="147" t="str">
        <f t="shared" si="91"/>
        <v/>
      </c>
      <c r="BU164" s="151"/>
      <c r="BV164" s="148" t="str">
        <f t="shared" si="103"/>
        <v/>
      </c>
      <c r="BW164" s="149" t="str">
        <f t="shared" si="92"/>
        <v/>
      </c>
      <c r="BX164" s="150"/>
      <c r="BY164" s="151" t="str">
        <f t="shared" si="93"/>
        <v/>
      </c>
      <c r="BZ164" s="152"/>
      <c r="CA164" s="145" t="str">
        <f t="shared" si="105"/>
        <v/>
      </c>
      <c r="CB164" s="150"/>
      <c r="CC164" s="151" t="str">
        <f t="shared" si="94"/>
        <v/>
      </c>
      <c r="CD164" s="152"/>
      <c r="CE164" s="145" t="str">
        <f t="shared" si="74"/>
        <v/>
      </c>
      <c r="CF164" s="153" t="str">
        <f t="shared" si="95"/>
        <v/>
      </c>
      <c r="CG164" s="153" t="str">
        <f t="shared" si="96"/>
        <v/>
      </c>
      <c r="CH164" s="154" t="str">
        <f t="shared" si="97"/>
        <v/>
      </c>
      <c r="CI164" s="153" t="str">
        <f t="shared" si="98"/>
        <v/>
      </c>
      <c r="CJ164" s="153" t="str">
        <f t="shared" si="99"/>
        <v/>
      </c>
      <c r="CK164" s="153" t="str">
        <f t="shared" si="100"/>
        <v/>
      </c>
      <c r="CL164" s="155"/>
      <c r="CM164" s="124"/>
      <c r="CN164" s="253">
        <f t="shared" si="104"/>
        <v>0</v>
      </c>
    </row>
    <row r="165" spans="1:92" ht="30" customHeight="1" thickBot="1" x14ac:dyDescent="0.35">
      <c r="A165" s="120" t="str">
        <f t="shared" si="101"/>
        <v/>
      </c>
      <c r="B165" s="121"/>
      <c r="C165" s="121"/>
      <c r="D165" s="121"/>
      <c r="E165" s="122" t="str">
        <f>IF('[1]UPR BILANS N'!N166="","",'[1]UPR BILANS N'!N166)</f>
        <v/>
      </c>
      <c r="F165" s="123"/>
      <c r="G165" s="124"/>
      <c r="H165" s="121"/>
      <c r="I165" s="125"/>
      <c r="J165" s="164" t="str">
        <f t="shared" si="75"/>
        <v/>
      </c>
      <c r="K165" s="164" t="str">
        <f t="shared" si="76"/>
        <v/>
      </c>
      <c r="L165" s="125"/>
      <c r="M165" s="125"/>
      <c r="N165" s="122" t="str">
        <f t="shared" si="77"/>
        <v/>
      </c>
      <c r="O165" s="122" t="str">
        <f t="shared" si="78"/>
        <v/>
      </c>
      <c r="P165" s="127" t="str">
        <f t="shared" si="79"/>
        <v/>
      </c>
      <c r="Q165" s="128"/>
      <c r="R165" s="125"/>
      <c r="S165" s="125"/>
      <c r="T165" s="125"/>
      <c r="U165" s="125"/>
      <c r="V165" s="122" t="str">
        <f t="shared" si="80"/>
        <v/>
      </c>
      <c r="W165" s="125"/>
      <c r="X165" s="125"/>
      <c r="Y165" s="125"/>
      <c r="Z165" s="125"/>
      <c r="AA165" s="125"/>
      <c r="AB165" s="125"/>
      <c r="AC165" s="125"/>
      <c r="AD165" s="125"/>
      <c r="AE165" s="125"/>
      <c r="AF165" s="125"/>
      <c r="AG165" s="122" t="str">
        <f t="shared" si="81"/>
        <v/>
      </c>
      <c r="AH165" s="165" t="e">
        <f>[2]PLAN_2!O166-[2]PLAN_2!W166-Q165-R165-S165-T165-U165+AU165-([1]NN!L168*0.15)</f>
        <v>#VALUE!</v>
      </c>
      <c r="AI165" s="165">
        <f>[2]PLAN_2!P166-[2]PLAN_2!X166</f>
        <v>0</v>
      </c>
      <c r="AJ165" s="165">
        <f>[2]PLAN_2!Q166-[2]PLAN_2!Y166</f>
        <v>0</v>
      </c>
      <c r="AK165" s="166">
        <f>IF([2]PLAN_1!L166="konieczne",3500,IF([2]PLAN_1!L166="potrzebne",2500,IF([2]PLAN_1!L166="wskazane",1500,0)))</f>
        <v>0</v>
      </c>
      <c r="AL165" s="2">
        <v>-63.360000000000007</v>
      </c>
      <c r="AM165" s="2">
        <v>-73.600000000000009</v>
      </c>
      <c r="AN165" s="2">
        <v>-164.8</v>
      </c>
      <c r="AO165" s="159">
        <f>[2]PLAN_2!L166</f>
        <v>0</v>
      </c>
      <c r="AP165" s="159">
        <f>[2]PLAN_2!M166</f>
        <v>0</v>
      </c>
      <c r="AQ165" s="159">
        <f>[2]PLAN_2!N166</f>
        <v>0</v>
      </c>
      <c r="AR165" s="159">
        <f>IF([2]PLAN_2!L166-DANE!AO165&lt;0,0,[2]PLAN_2!L166-DANE!AO165)</f>
        <v>0</v>
      </c>
      <c r="AS165" s="159">
        <f>IF([2]PLAN_2!M166-DANE!AP165&lt;0,0,[2]PLAN_2!M166-DANE!AP165)</f>
        <v>0</v>
      </c>
      <c r="AT165" s="159">
        <f>IF([2]PLAN_2!N166-DANE!AQ165&lt;0,0,[2]PLAN_2!N166-DANE!AQ165)</f>
        <v>0</v>
      </c>
      <c r="AU165" s="125"/>
      <c r="AV165" s="164" t="str">
        <f t="shared" si="72"/>
        <v/>
      </c>
      <c r="AW165" s="127" t="str">
        <f t="shared" si="82"/>
        <v/>
      </c>
      <c r="AX165" s="133" t="str">
        <f>IF(A165="","",IF(D165="","",INDEX([1]POBRANIE_!$B$6:$F$89,MATCH(D165,[1]POBRANIE_!$A$6:$A$89,0),5)))</f>
        <v/>
      </c>
      <c r="AY165" s="134" t="str">
        <f t="shared" si="102"/>
        <v/>
      </c>
      <c r="AZ165" s="134" t="str">
        <f t="shared" si="83"/>
        <v/>
      </c>
      <c r="BA165" s="135" t="str">
        <f t="shared" si="84"/>
        <v xml:space="preserve"> </v>
      </c>
      <c r="BB165" s="136" t="str">
        <f t="shared" si="85"/>
        <v xml:space="preserve"> </v>
      </c>
      <c r="BD165" s="160" t="str">
        <f t="shared" si="86"/>
        <v/>
      </c>
      <c r="BE165" s="143" t="str">
        <f t="shared" si="86"/>
        <v/>
      </c>
      <c r="BF165" s="143" t="str">
        <f t="shared" si="86"/>
        <v/>
      </c>
      <c r="BG165" s="161" t="str">
        <f t="shared" si="73"/>
        <v/>
      </c>
      <c r="BH165" s="140"/>
      <c r="BI165" s="140"/>
      <c r="BJ165" s="141"/>
      <c r="BK165" s="142" t="str">
        <f t="shared" si="87"/>
        <v/>
      </c>
      <c r="BL165" s="143"/>
      <c r="BM165" s="162" t="str">
        <f t="shared" si="88"/>
        <v/>
      </c>
      <c r="BN165" s="140"/>
      <c r="BO165" s="145" t="str">
        <f t="shared" si="106"/>
        <v/>
      </c>
      <c r="BP165" s="140"/>
      <c r="BQ165" s="140"/>
      <c r="BR165" s="163" t="str">
        <f t="shared" si="89"/>
        <v/>
      </c>
      <c r="BS165" s="163" t="str">
        <f t="shared" si="90"/>
        <v/>
      </c>
      <c r="BT165" s="147" t="str">
        <f t="shared" si="91"/>
        <v/>
      </c>
      <c r="BU165" s="151"/>
      <c r="BV165" s="148" t="str">
        <f t="shared" si="103"/>
        <v/>
      </c>
      <c r="BW165" s="149" t="str">
        <f t="shared" si="92"/>
        <v/>
      </c>
      <c r="BX165" s="150"/>
      <c r="BY165" s="151" t="str">
        <f t="shared" si="93"/>
        <v/>
      </c>
      <c r="BZ165" s="152"/>
      <c r="CA165" s="145" t="str">
        <f t="shared" si="105"/>
        <v/>
      </c>
      <c r="CB165" s="150"/>
      <c r="CC165" s="151" t="str">
        <f t="shared" si="94"/>
        <v/>
      </c>
      <c r="CD165" s="152"/>
      <c r="CE165" s="145" t="str">
        <f t="shared" si="74"/>
        <v/>
      </c>
      <c r="CF165" s="153" t="str">
        <f t="shared" si="95"/>
        <v/>
      </c>
      <c r="CG165" s="153" t="str">
        <f t="shared" si="96"/>
        <v/>
      </c>
      <c r="CH165" s="154" t="str">
        <f t="shared" si="97"/>
        <v/>
      </c>
      <c r="CI165" s="153" t="str">
        <f t="shared" si="98"/>
        <v/>
      </c>
      <c r="CJ165" s="153" t="str">
        <f t="shared" si="99"/>
        <v/>
      </c>
      <c r="CK165" s="153" t="str">
        <f t="shared" si="100"/>
        <v/>
      </c>
      <c r="CL165" s="155"/>
      <c r="CM165" s="124"/>
      <c r="CN165" s="253">
        <f t="shared" si="104"/>
        <v>0</v>
      </c>
    </row>
    <row r="166" spans="1:92" ht="30" customHeight="1" thickBot="1" x14ac:dyDescent="0.35">
      <c r="A166" s="120" t="str">
        <f t="shared" si="101"/>
        <v/>
      </c>
      <c r="B166" s="121"/>
      <c r="C166" s="121"/>
      <c r="D166" s="121"/>
      <c r="E166" s="122" t="str">
        <f>IF('[1]UPR BILANS N'!N167="","",'[1]UPR BILANS N'!N167)</f>
        <v/>
      </c>
      <c r="F166" s="123"/>
      <c r="G166" s="124"/>
      <c r="H166" s="121"/>
      <c r="I166" s="125"/>
      <c r="J166" s="164" t="str">
        <f t="shared" si="75"/>
        <v/>
      </c>
      <c r="K166" s="164" t="str">
        <f t="shared" si="76"/>
        <v/>
      </c>
      <c r="L166" s="125"/>
      <c r="M166" s="125"/>
      <c r="N166" s="122" t="str">
        <f t="shared" si="77"/>
        <v/>
      </c>
      <c r="O166" s="122" t="str">
        <f t="shared" si="78"/>
        <v/>
      </c>
      <c r="P166" s="127" t="str">
        <f t="shared" si="79"/>
        <v/>
      </c>
      <c r="Q166" s="128"/>
      <c r="R166" s="125"/>
      <c r="S166" s="125"/>
      <c r="T166" s="125"/>
      <c r="U166" s="125"/>
      <c r="V166" s="122" t="str">
        <f t="shared" si="80"/>
        <v/>
      </c>
      <c r="W166" s="125"/>
      <c r="X166" s="125"/>
      <c r="Y166" s="125"/>
      <c r="Z166" s="125"/>
      <c r="AA166" s="125"/>
      <c r="AB166" s="125"/>
      <c r="AC166" s="125"/>
      <c r="AD166" s="125"/>
      <c r="AE166" s="125"/>
      <c r="AF166" s="125"/>
      <c r="AG166" s="122" t="str">
        <f t="shared" si="81"/>
        <v/>
      </c>
      <c r="AH166" s="165" t="e">
        <f>[2]PLAN_2!O167-[2]PLAN_2!W167-Q166-R166-S166-T166-U166+AU166-([1]NN!L169*0.15)</f>
        <v>#VALUE!</v>
      </c>
      <c r="AI166" s="165">
        <f>[2]PLAN_2!P167-[2]PLAN_2!X167</f>
        <v>0</v>
      </c>
      <c r="AJ166" s="165">
        <f>[2]PLAN_2!Q167-[2]PLAN_2!Y167</f>
        <v>0</v>
      </c>
      <c r="AK166" s="166">
        <f>IF([2]PLAN_1!L167="konieczne",3500,IF([2]PLAN_1!L167="potrzebne",2500,IF([2]PLAN_1!L167="wskazane",1500,0)))</f>
        <v>0</v>
      </c>
      <c r="AL166" s="2">
        <v>-63.360000000000007</v>
      </c>
      <c r="AM166" s="2">
        <v>-73.600000000000009</v>
      </c>
      <c r="AN166" s="2">
        <v>-164.8</v>
      </c>
      <c r="AO166" s="159">
        <f>[2]PLAN_2!L167</f>
        <v>0</v>
      </c>
      <c r="AP166" s="159">
        <f>[2]PLAN_2!M167</f>
        <v>0</v>
      </c>
      <c r="AQ166" s="159">
        <f>[2]PLAN_2!N167</f>
        <v>0</v>
      </c>
      <c r="AR166" s="159">
        <f>IF([2]PLAN_2!L167-DANE!AO166&lt;0,0,[2]PLAN_2!L167-DANE!AO166)</f>
        <v>0</v>
      </c>
      <c r="AS166" s="159">
        <f>IF([2]PLAN_2!M167-DANE!AP166&lt;0,0,[2]PLAN_2!M167-DANE!AP166)</f>
        <v>0</v>
      </c>
      <c r="AT166" s="159">
        <f>IF([2]PLAN_2!N167-DANE!AQ166&lt;0,0,[2]PLAN_2!N167-DANE!AQ166)</f>
        <v>0</v>
      </c>
      <c r="AU166" s="125"/>
      <c r="AV166" s="164" t="str">
        <f t="shared" si="72"/>
        <v/>
      </c>
      <c r="AW166" s="127" t="str">
        <f t="shared" si="82"/>
        <v/>
      </c>
      <c r="AX166" s="133" t="str">
        <f>IF(A166="","",IF(D166="","",INDEX([1]POBRANIE_!$B$6:$F$89,MATCH(D166,[1]POBRANIE_!$A$6:$A$89,0),5)))</f>
        <v/>
      </c>
      <c r="AY166" s="134" t="str">
        <f t="shared" si="102"/>
        <v/>
      </c>
      <c r="AZ166" s="134" t="str">
        <f t="shared" si="83"/>
        <v/>
      </c>
      <c r="BA166" s="135" t="str">
        <f t="shared" si="84"/>
        <v xml:space="preserve"> </v>
      </c>
      <c r="BB166" s="136" t="str">
        <f t="shared" si="85"/>
        <v xml:space="preserve"> </v>
      </c>
      <c r="BD166" s="160" t="str">
        <f t="shared" si="86"/>
        <v/>
      </c>
      <c r="BE166" s="143" t="str">
        <f t="shared" si="86"/>
        <v/>
      </c>
      <c r="BF166" s="143" t="str">
        <f t="shared" si="86"/>
        <v/>
      </c>
      <c r="BG166" s="161" t="str">
        <f t="shared" si="73"/>
        <v/>
      </c>
      <c r="BH166" s="140"/>
      <c r="BI166" s="140"/>
      <c r="BJ166" s="141"/>
      <c r="BK166" s="142" t="str">
        <f t="shared" si="87"/>
        <v/>
      </c>
      <c r="BL166" s="143"/>
      <c r="BM166" s="162" t="str">
        <f t="shared" si="88"/>
        <v/>
      </c>
      <c r="BN166" s="140"/>
      <c r="BO166" s="145" t="str">
        <f t="shared" si="106"/>
        <v/>
      </c>
      <c r="BP166" s="140"/>
      <c r="BQ166" s="140"/>
      <c r="BR166" s="163" t="str">
        <f t="shared" si="89"/>
        <v/>
      </c>
      <c r="BS166" s="163" t="str">
        <f t="shared" si="90"/>
        <v/>
      </c>
      <c r="BT166" s="147" t="str">
        <f t="shared" si="91"/>
        <v/>
      </c>
      <c r="BU166" s="151"/>
      <c r="BV166" s="148" t="str">
        <f t="shared" si="103"/>
        <v/>
      </c>
      <c r="BW166" s="149" t="str">
        <f t="shared" si="92"/>
        <v/>
      </c>
      <c r="BX166" s="150"/>
      <c r="BY166" s="151" t="str">
        <f t="shared" si="93"/>
        <v/>
      </c>
      <c r="BZ166" s="152"/>
      <c r="CA166" s="145" t="str">
        <f t="shared" si="105"/>
        <v/>
      </c>
      <c r="CB166" s="150"/>
      <c r="CC166" s="151" t="str">
        <f t="shared" si="94"/>
        <v/>
      </c>
      <c r="CD166" s="152"/>
      <c r="CE166" s="145" t="str">
        <f t="shared" si="74"/>
        <v/>
      </c>
      <c r="CF166" s="153" t="str">
        <f t="shared" si="95"/>
        <v/>
      </c>
      <c r="CG166" s="153" t="str">
        <f t="shared" si="96"/>
        <v/>
      </c>
      <c r="CH166" s="154" t="str">
        <f t="shared" si="97"/>
        <v/>
      </c>
      <c r="CI166" s="153" t="str">
        <f t="shared" si="98"/>
        <v/>
      </c>
      <c r="CJ166" s="153" t="str">
        <f t="shared" si="99"/>
        <v/>
      </c>
      <c r="CK166" s="153" t="str">
        <f t="shared" si="100"/>
        <v/>
      </c>
      <c r="CL166" s="155"/>
      <c r="CM166" s="124"/>
      <c r="CN166" s="253">
        <f t="shared" si="104"/>
        <v>0</v>
      </c>
    </row>
    <row r="167" spans="1:92" ht="30" customHeight="1" thickBot="1" x14ac:dyDescent="0.35">
      <c r="A167" s="120" t="str">
        <f t="shared" si="101"/>
        <v/>
      </c>
      <c r="B167" s="121"/>
      <c r="C167" s="121"/>
      <c r="D167" s="121"/>
      <c r="E167" s="122" t="str">
        <f>IF('[1]UPR BILANS N'!N168="","",'[1]UPR BILANS N'!N168)</f>
        <v/>
      </c>
      <c r="F167" s="123"/>
      <c r="G167" s="124"/>
      <c r="H167" s="121"/>
      <c r="I167" s="125"/>
      <c r="J167" s="164" t="str">
        <f t="shared" si="75"/>
        <v/>
      </c>
      <c r="K167" s="164" t="str">
        <f t="shared" si="76"/>
        <v/>
      </c>
      <c r="L167" s="125"/>
      <c r="M167" s="125"/>
      <c r="N167" s="122" t="str">
        <f t="shared" si="77"/>
        <v/>
      </c>
      <c r="O167" s="122" t="str">
        <f t="shared" si="78"/>
        <v/>
      </c>
      <c r="P167" s="127" t="str">
        <f t="shared" si="79"/>
        <v/>
      </c>
      <c r="Q167" s="128"/>
      <c r="R167" s="125"/>
      <c r="S167" s="125"/>
      <c r="T167" s="125"/>
      <c r="U167" s="125"/>
      <c r="V167" s="122" t="str">
        <f t="shared" si="80"/>
        <v/>
      </c>
      <c r="W167" s="125"/>
      <c r="X167" s="125"/>
      <c r="Y167" s="125"/>
      <c r="Z167" s="125"/>
      <c r="AA167" s="125"/>
      <c r="AB167" s="125"/>
      <c r="AC167" s="125"/>
      <c r="AD167" s="125"/>
      <c r="AE167" s="125"/>
      <c r="AF167" s="125"/>
      <c r="AG167" s="122" t="str">
        <f t="shared" si="81"/>
        <v/>
      </c>
      <c r="AH167" s="165" t="e">
        <f>[2]PLAN_2!O168-[2]PLAN_2!W168-Q167-R167-S167-T167-U167+AU167-([1]NN!L170*0.15)</f>
        <v>#VALUE!</v>
      </c>
      <c r="AI167" s="165">
        <f>[2]PLAN_2!P168-[2]PLAN_2!X168</f>
        <v>0</v>
      </c>
      <c r="AJ167" s="165">
        <f>[2]PLAN_2!Q168-[2]PLAN_2!Y168</f>
        <v>0</v>
      </c>
      <c r="AK167" s="166">
        <f>IF([2]PLAN_1!L168="konieczne",3500,IF([2]PLAN_1!L168="potrzebne",2500,IF([2]PLAN_1!L168="wskazane",1500,0)))</f>
        <v>0</v>
      </c>
      <c r="AO167" s="167"/>
      <c r="AP167" s="167"/>
      <c r="AQ167" s="167"/>
      <c r="AR167" s="167"/>
      <c r="AS167" s="167"/>
      <c r="AT167" s="167"/>
      <c r="AU167" s="125"/>
      <c r="AV167" s="164" t="str">
        <f t="shared" si="72"/>
        <v/>
      </c>
      <c r="AW167" s="127" t="str">
        <f t="shared" si="82"/>
        <v/>
      </c>
      <c r="AX167" s="133" t="str">
        <f>IF(A167="","",IF(D167="","",INDEX([1]POBRANIE_!$B$6:$F$89,MATCH(D167,[1]POBRANIE_!$A$6:$A$89,0),5)))</f>
        <v/>
      </c>
      <c r="AY167" s="134" t="str">
        <f t="shared" si="102"/>
        <v/>
      </c>
      <c r="AZ167" s="134" t="str">
        <f t="shared" si="83"/>
        <v/>
      </c>
      <c r="BA167" s="135" t="str">
        <f t="shared" si="84"/>
        <v xml:space="preserve"> </v>
      </c>
      <c r="BB167" s="136" t="str">
        <f t="shared" si="85"/>
        <v xml:space="preserve"> </v>
      </c>
      <c r="BD167" s="160" t="str">
        <f t="shared" si="86"/>
        <v/>
      </c>
      <c r="BE167" s="143" t="str">
        <f t="shared" si="86"/>
        <v/>
      </c>
      <c r="BF167" s="143" t="str">
        <f t="shared" si="86"/>
        <v/>
      </c>
      <c r="BG167" s="161" t="str">
        <f t="shared" si="73"/>
        <v/>
      </c>
      <c r="BH167" s="140"/>
      <c r="BI167" s="140"/>
      <c r="BJ167" s="141"/>
      <c r="BK167" s="142" t="str">
        <f t="shared" si="87"/>
        <v/>
      </c>
      <c r="BL167" s="143"/>
      <c r="BM167" s="162" t="str">
        <f t="shared" si="88"/>
        <v/>
      </c>
      <c r="BN167" s="140"/>
      <c r="BO167" s="145" t="str">
        <f t="shared" si="106"/>
        <v/>
      </c>
      <c r="BP167" s="140"/>
      <c r="BQ167" s="140"/>
      <c r="BR167" s="163" t="str">
        <f t="shared" si="89"/>
        <v/>
      </c>
      <c r="BS167" s="163" t="str">
        <f t="shared" si="90"/>
        <v/>
      </c>
      <c r="BT167" s="147" t="str">
        <f t="shared" si="91"/>
        <v/>
      </c>
      <c r="BU167" s="151"/>
      <c r="BV167" s="148" t="str">
        <f t="shared" si="103"/>
        <v/>
      </c>
      <c r="BW167" s="149" t="str">
        <f t="shared" si="92"/>
        <v/>
      </c>
      <c r="BX167" s="150"/>
      <c r="BY167" s="151" t="str">
        <f t="shared" si="93"/>
        <v/>
      </c>
      <c r="BZ167" s="152"/>
      <c r="CA167" s="145" t="str">
        <f t="shared" si="105"/>
        <v/>
      </c>
      <c r="CB167" s="150"/>
      <c r="CC167" s="151" t="str">
        <f t="shared" si="94"/>
        <v/>
      </c>
      <c r="CD167" s="152"/>
      <c r="CE167" s="145" t="str">
        <f t="shared" si="74"/>
        <v/>
      </c>
      <c r="CF167" s="153" t="str">
        <f t="shared" si="95"/>
        <v/>
      </c>
      <c r="CG167" s="153" t="str">
        <f t="shared" si="96"/>
        <v/>
      </c>
      <c r="CH167" s="154" t="str">
        <f t="shared" si="97"/>
        <v/>
      </c>
      <c r="CI167" s="153" t="str">
        <f t="shared" si="98"/>
        <v/>
      </c>
      <c r="CJ167" s="153" t="str">
        <f t="shared" si="99"/>
        <v/>
      </c>
      <c r="CK167" s="153" t="str">
        <f t="shared" si="100"/>
        <v/>
      </c>
      <c r="CL167" s="155"/>
      <c r="CM167" s="124"/>
      <c r="CN167" s="253">
        <f t="shared" si="104"/>
        <v>0</v>
      </c>
    </row>
    <row r="168" spans="1:92" s="7" customFormat="1" ht="30" customHeight="1" thickBot="1" x14ac:dyDescent="0.35">
      <c r="A168" s="120" t="str">
        <f t="shared" si="101"/>
        <v/>
      </c>
      <c r="B168" s="121"/>
      <c r="C168" s="121"/>
      <c r="D168" s="121"/>
      <c r="E168" s="122" t="str">
        <f>IF('[1]UPR BILANS N'!N169="","",'[1]UPR BILANS N'!N169)</f>
        <v/>
      </c>
      <c r="F168" s="123"/>
      <c r="G168" s="124"/>
      <c r="H168" s="121"/>
      <c r="I168" s="125"/>
      <c r="J168" s="164" t="str">
        <f t="shared" si="75"/>
        <v/>
      </c>
      <c r="K168" s="164" t="str">
        <f t="shared" si="76"/>
        <v/>
      </c>
      <c r="L168" s="125"/>
      <c r="M168" s="125"/>
      <c r="N168" s="122" t="str">
        <f t="shared" si="77"/>
        <v/>
      </c>
      <c r="O168" s="122" t="str">
        <f t="shared" si="78"/>
        <v/>
      </c>
      <c r="P168" s="127" t="str">
        <f t="shared" si="79"/>
        <v/>
      </c>
      <c r="Q168" s="128"/>
      <c r="R168" s="125"/>
      <c r="S168" s="125"/>
      <c r="T168" s="125"/>
      <c r="U168" s="125"/>
      <c r="V168" s="122" t="str">
        <f t="shared" si="80"/>
        <v/>
      </c>
      <c r="W168" s="125"/>
      <c r="X168" s="125"/>
      <c r="Y168" s="125"/>
      <c r="Z168" s="125"/>
      <c r="AA168" s="125"/>
      <c r="AB168" s="125"/>
      <c r="AC168" s="125"/>
      <c r="AD168" s="125"/>
      <c r="AE168" s="125"/>
      <c r="AF168" s="125"/>
      <c r="AG168" s="122" t="str">
        <f t="shared" si="81"/>
        <v/>
      </c>
      <c r="AH168" s="165" t="e">
        <f>[2]PLAN_2!O169-[2]PLAN_2!W169-Q168-R168-S168-T168-U168+AU168-([1]NN!L171*0.15)</f>
        <v>#VALUE!</v>
      </c>
      <c r="AI168" s="165">
        <f>[2]PLAN_2!P169-[2]PLAN_2!X169</f>
        <v>0</v>
      </c>
      <c r="AJ168" s="165">
        <f>[2]PLAN_2!Q169-[2]PLAN_2!Y169</f>
        <v>0</v>
      </c>
      <c r="AK168" s="166">
        <f>IF([2]PLAN_1!L169="konieczne",3500,IF([2]PLAN_1!L169="potrzebne",2500,IF([2]PLAN_1!L169="wskazane",1500,0)))</f>
        <v>0</v>
      </c>
      <c r="AL168" s="7">
        <v>-63.360000000000007</v>
      </c>
      <c r="AM168" s="7">
        <v>-73.600000000000009</v>
      </c>
      <c r="AN168" s="7">
        <v>-164.8</v>
      </c>
      <c r="AO168" s="159">
        <f>[2]PLAN_2!L168</f>
        <v>0</v>
      </c>
      <c r="AP168" s="159">
        <f>[2]PLAN_2!M168</f>
        <v>0</v>
      </c>
      <c r="AQ168" s="159">
        <f>[2]PLAN_2!N168</f>
        <v>0</v>
      </c>
      <c r="AR168" s="159">
        <f>IF([2]PLAN_2!L168-DANE!AO168&lt;0,0,[2]PLAN_2!L168-DANE!AO168)</f>
        <v>0</v>
      </c>
      <c r="AS168" s="159">
        <f>IF([2]PLAN_2!M168-DANE!AP168&lt;0,0,[2]PLAN_2!M168-DANE!AP168)</f>
        <v>0</v>
      </c>
      <c r="AT168" s="159">
        <f>IF([2]PLAN_2!N168-DANE!AQ168&lt;0,0,[2]PLAN_2!N168-DANE!AQ168)</f>
        <v>0</v>
      </c>
      <c r="AU168" s="125"/>
      <c r="AV168" s="164" t="str">
        <f t="shared" si="72"/>
        <v/>
      </c>
      <c r="AW168" s="127" t="str">
        <f t="shared" si="82"/>
        <v/>
      </c>
      <c r="AX168" s="133" t="str">
        <f>IF(A168="","",IF(D168="","",INDEX([1]POBRANIE_!$B$6:$F$89,MATCH(D168,[1]POBRANIE_!$A$6:$A$89,0),5)))</f>
        <v/>
      </c>
      <c r="AY168" s="134" t="str">
        <f t="shared" si="102"/>
        <v/>
      </c>
      <c r="AZ168" s="134" t="str">
        <f t="shared" si="83"/>
        <v/>
      </c>
      <c r="BA168" s="135" t="str">
        <f t="shared" si="84"/>
        <v xml:space="preserve"> </v>
      </c>
      <c r="BB168" s="136" t="str">
        <f t="shared" si="85"/>
        <v xml:space="preserve"> </v>
      </c>
      <c r="BD168" s="160" t="str">
        <f t="shared" si="86"/>
        <v/>
      </c>
      <c r="BE168" s="143" t="str">
        <f t="shared" si="86"/>
        <v/>
      </c>
      <c r="BF168" s="143" t="str">
        <f t="shared" si="86"/>
        <v/>
      </c>
      <c r="BG168" s="161" t="str">
        <f t="shared" si="73"/>
        <v/>
      </c>
      <c r="BH168" s="140"/>
      <c r="BI168" s="140"/>
      <c r="BJ168" s="141"/>
      <c r="BK168" s="142" t="str">
        <f t="shared" si="87"/>
        <v/>
      </c>
      <c r="BL168" s="143"/>
      <c r="BM168" s="162" t="str">
        <f t="shared" si="88"/>
        <v/>
      </c>
      <c r="BN168" s="140"/>
      <c r="BO168" s="145" t="str">
        <f t="shared" si="106"/>
        <v/>
      </c>
      <c r="BP168" s="140"/>
      <c r="BQ168" s="140"/>
      <c r="BR168" s="163" t="str">
        <f t="shared" si="89"/>
        <v/>
      </c>
      <c r="BS168" s="163" t="str">
        <f t="shared" si="90"/>
        <v/>
      </c>
      <c r="BT168" s="147" t="str">
        <f t="shared" si="91"/>
        <v/>
      </c>
      <c r="BU168" s="151"/>
      <c r="BV168" s="148" t="str">
        <f t="shared" si="103"/>
        <v/>
      </c>
      <c r="BW168" s="149" t="str">
        <f t="shared" si="92"/>
        <v/>
      </c>
      <c r="BX168" s="150"/>
      <c r="BY168" s="151" t="str">
        <f t="shared" si="93"/>
        <v/>
      </c>
      <c r="BZ168" s="152"/>
      <c r="CA168" s="145" t="str">
        <f t="shared" si="105"/>
        <v/>
      </c>
      <c r="CB168" s="150"/>
      <c r="CC168" s="151" t="str">
        <f t="shared" si="94"/>
        <v/>
      </c>
      <c r="CD168" s="152"/>
      <c r="CE168" s="145" t="str">
        <f t="shared" si="74"/>
        <v/>
      </c>
      <c r="CF168" s="153" t="str">
        <f t="shared" si="95"/>
        <v/>
      </c>
      <c r="CG168" s="153" t="str">
        <f t="shared" si="96"/>
        <v/>
      </c>
      <c r="CH168" s="154" t="str">
        <f t="shared" si="97"/>
        <v/>
      </c>
      <c r="CI168" s="153" t="str">
        <f t="shared" si="98"/>
        <v/>
      </c>
      <c r="CJ168" s="153" t="str">
        <f t="shared" si="99"/>
        <v/>
      </c>
      <c r="CK168" s="153" t="str">
        <f t="shared" si="100"/>
        <v/>
      </c>
      <c r="CL168" s="155"/>
      <c r="CM168" s="124"/>
      <c r="CN168" s="253">
        <f t="shared" si="104"/>
        <v>0</v>
      </c>
    </row>
    <row r="169" spans="1:92" ht="30" customHeight="1" thickBot="1" x14ac:dyDescent="0.35">
      <c r="A169" s="120" t="str">
        <f t="shared" si="101"/>
        <v/>
      </c>
      <c r="B169" s="121"/>
      <c r="C169" s="121"/>
      <c r="D169" s="549"/>
      <c r="E169" s="122" t="str">
        <f>IF('[1]UPR BILANS N'!N170="","",'[1]UPR BILANS N'!N170)</f>
        <v/>
      </c>
      <c r="F169" s="123"/>
      <c r="G169" s="124"/>
      <c r="H169" s="121"/>
      <c r="I169" s="125"/>
      <c r="J169" s="126" t="str">
        <f t="shared" si="75"/>
        <v/>
      </c>
      <c r="K169" s="122" t="str">
        <f t="shared" si="76"/>
        <v/>
      </c>
      <c r="L169" s="125"/>
      <c r="M169" s="168"/>
      <c r="N169" s="122" t="str">
        <f t="shared" si="77"/>
        <v/>
      </c>
      <c r="O169" s="122" t="str">
        <f t="shared" si="78"/>
        <v/>
      </c>
      <c r="P169" s="127" t="str">
        <f t="shared" si="79"/>
        <v/>
      </c>
      <c r="Q169" s="128"/>
      <c r="R169" s="125"/>
      <c r="S169" s="125"/>
      <c r="T169" s="125"/>
      <c r="U169" s="125"/>
      <c r="V169" s="126" t="str">
        <f t="shared" si="80"/>
        <v/>
      </c>
      <c r="W169" s="125"/>
      <c r="X169" s="125"/>
      <c r="Y169" s="125"/>
      <c r="Z169" s="125"/>
      <c r="AA169" s="125"/>
      <c r="AB169" s="125"/>
      <c r="AC169" s="125"/>
      <c r="AD169" s="125"/>
      <c r="AE169" s="125"/>
      <c r="AF169" s="125"/>
      <c r="AG169" s="126" t="str">
        <f t="shared" si="81"/>
        <v/>
      </c>
      <c r="AH169" s="129" t="e">
        <f>[2]PLAN_2!O170-[2]PLAN_2!W170-Q169-R169-S169-T169-U169+AU169-([1]NN!L172*0.15)</f>
        <v>#VALUE!</v>
      </c>
      <c r="AI169" s="169">
        <f>[2]PLAN_2!P170-[2]PLAN_2!X170</f>
        <v>0</v>
      </c>
      <c r="AJ169" s="170">
        <f>[2]PLAN_2!Q170-[2]PLAN_2!Y170</f>
        <v>0</v>
      </c>
      <c r="AK169" s="130">
        <f>IF([2]PLAN_1!L170="konieczne",3500,IF([2]PLAN_1!L170="potrzebne",2500,IF([2]PLAN_1!L170="wskazane",1500,0)))</f>
        <v>0</v>
      </c>
      <c r="AL169" s="171">
        <v>-63.360000000000007</v>
      </c>
      <c r="AM169" s="171">
        <v>-73.600000000000009</v>
      </c>
      <c r="AN169" s="171">
        <v>-164.8</v>
      </c>
      <c r="AO169" s="172">
        <f>[2]PLAN_2!L169</f>
        <v>0</v>
      </c>
      <c r="AP169" s="172">
        <f>[2]PLAN_2!M169</f>
        <v>0</v>
      </c>
      <c r="AQ169" s="172">
        <f>[2]PLAN_2!N169</f>
        <v>0</v>
      </c>
      <c r="AR169" s="172">
        <f>IF([2]PLAN_2!L169-DANE!AO169&lt;0,0,[2]PLAN_2!L169-DANE!AO169)</f>
        <v>0</v>
      </c>
      <c r="AS169" s="172">
        <f>IF([2]PLAN_2!M169-DANE!AP169&lt;0,0,[2]PLAN_2!M169-DANE!AP169)</f>
        <v>0</v>
      </c>
      <c r="AT169" s="172">
        <f>IF([2]PLAN_2!N169-DANE!AQ169&lt;0,0,[2]PLAN_2!N169-DANE!AQ169)</f>
        <v>0</v>
      </c>
      <c r="AU169" s="125"/>
      <c r="AV169" s="122" t="str">
        <f t="shared" si="72"/>
        <v/>
      </c>
      <c r="AW169" s="173" t="str">
        <f t="shared" si="82"/>
        <v/>
      </c>
      <c r="AX169" s="133" t="str">
        <f>IF(A169="","",IF(D169="","",INDEX([1]POBRANIE_!$B$6:$F$89,MATCH(D169,[1]POBRANIE_!$A$6:$A$89,0),5)))</f>
        <v/>
      </c>
      <c r="AY169" s="134" t="str">
        <f t="shared" si="102"/>
        <v/>
      </c>
      <c r="AZ169" s="134" t="str">
        <f t="shared" si="83"/>
        <v/>
      </c>
      <c r="BA169" s="135" t="str">
        <f t="shared" si="84"/>
        <v xml:space="preserve"> </v>
      </c>
      <c r="BB169" s="136" t="str">
        <f t="shared" si="85"/>
        <v xml:space="preserve"> </v>
      </c>
      <c r="BD169" s="174" t="str">
        <f t="shared" si="86"/>
        <v/>
      </c>
      <c r="BE169" s="175" t="str">
        <f t="shared" si="86"/>
        <v/>
      </c>
      <c r="BF169" s="175" t="str">
        <f t="shared" si="86"/>
        <v/>
      </c>
      <c r="BG169" s="176" t="str">
        <f t="shared" si="73"/>
        <v/>
      </c>
      <c r="BH169" s="177"/>
      <c r="BI169" s="178"/>
      <c r="BJ169" s="179"/>
      <c r="BK169" s="180" t="str">
        <f t="shared" si="87"/>
        <v/>
      </c>
      <c r="BL169" s="181"/>
      <c r="BM169" s="182" t="str">
        <f t="shared" si="88"/>
        <v/>
      </c>
      <c r="BN169" s="178"/>
      <c r="BO169" s="183" t="str">
        <f t="shared" si="106"/>
        <v/>
      </c>
      <c r="BP169" s="178"/>
      <c r="BQ169" s="184"/>
      <c r="BR169" s="185" t="str">
        <f t="shared" si="89"/>
        <v/>
      </c>
      <c r="BS169" s="185" t="str">
        <f t="shared" si="90"/>
        <v/>
      </c>
      <c r="BT169" s="186" t="str">
        <f t="shared" si="91"/>
        <v/>
      </c>
      <c r="BU169" s="186"/>
      <c r="BV169" s="187" t="str">
        <f t="shared" si="103"/>
        <v/>
      </c>
      <c r="BW169" s="188" t="str">
        <f t="shared" si="92"/>
        <v/>
      </c>
      <c r="BX169" s="189"/>
      <c r="BY169" s="186" t="str">
        <f t="shared" si="93"/>
        <v/>
      </c>
      <c r="BZ169" s="190"/>
      <c r="CA169" s="183" t="str">
        <f t="shared" si="105"/>
        <v/>
      </c>
      <c r="CB169" s="189"/>
      <c r="CC169" s="186" t="str">
        <f t="shared" si="94"/>
        <v/>
      </c>
      <c r="CD169" s="190"/>
      <c r="CE169" s="191" t="str">
        <f>IF(OR(CB169="",CC169="",CD169=""),"",CC169*CD169)</f>
        <v/>
      </c>
      <c r="CF169" s="192" t="str">
        <f t="shared" si="95"/>
        <v/>
      </c>
      <c r="CG169" s="186" t="str">
        <f t="shared" si="96"/>
        <v/>
      </c>
      <c r="CH169" s="193" t="str">
        <f t="shared" si="97"/>
        <v/>
      </c>
      <c r="CI169" s="186" t="str">
        <f t="shared" si="98"/>
        <v/>
      </c>
      <c r="CJ169" s="186" t="str">
        <f t="shared" si="99"/>
        <v/>
      </c>
      <c r="CK169" s="192" t="str">
        <f t="shared" si="100"/>
        <v/>
      </c>
      <c r="CL169" s="194"/>
      <c r="CM169" s="195">
        <f>COUNTA(CM9:CM168)</f>
        <v>0</v>
      </c>
      <c r="CN169" s="195">
        <f>SUM(CN9:CN168)</f>
        <v>0</v>
      </c>
    </row>
    <row r="170" spans="1:92" ht="18" thickBot="1" x14ac:dyDescent="0.35">
      <c r="C170" s="195">
        <f>COUNTA(C10:C169)</f>
        <v>0</v>
      </c>
      <c r="R170" s="196">
        <f>SUM(R10:R169)</f>
        <v>0</v>
      </c>
      <c r="S170" s="197">
        <f t="shared" ref="S170:U170" si="107">SUM(S10:S169)</f>
        <v>0</v>
      </c>
      <c r="T170" s="197">
        <f t="shared" si="107"/>
        <v>0</v>
      </c>
      <c r="U170" s="198">
        <f t="shared" si="107"/>
        <v>0</v>
      </c>
      <c r="V170" s="199"/>
      <c r="W170" s="199"/>
      <c r="X170" s="199"/>
      <c r="Y170" s="199"/>
      <c r="Z170" s="199"/>
      <c r="AA170" s="199"/>
      <c r="AB170" s="199"/>
      <c r="AC170" s="199"/>
      <c r="AD170" s="199"/>
      <c r="AE170" s="199"/>
      <c r="AF170" s="199"/>
      <c r="AG170" s="199"/>
      <c r="AO170" s="159">
        <f>[2]PLAN_2!L170</f>
        <v>0</v>
      </c>
      <c r="AP170" s="159">
        <f>[2]PLAN_2!M170</f>
        <v>0</v>
      </c>
      <c r="AQ170" s="159">
        <f>[2]PLAN_2!N170</f>
        <v>0</v>
      </c>
      <c r="AY170" s="200">
        <f>SUM(AY10:AY169)</f>
        <v>0</v>
      </c>
      <c r="AZ170" s="200">
        <f>SUM(AZ10:AZ169)</f>
        <v>0</v>
      </c>
      <c r="BA170" s="200">
        <f t="shared" ref="BA170:BB170" si="108">SUM(BA10:BA169)</f>
        <v>0</v>
      </c>
      <c r="BB170" s="200">
        <f t="shared" si="108"/>
        <v>0</v>
      </c>
      <c r="BD170" s="201" t="str">
        <f>IF(BN170&gt;0,BD169+1,"")</f>
        <v/>
      </c>
      <c r="BV170" s="202">
        <f>SUM(BV10:BV169)</f>
        <v>0</v>
      </c>
      <c r="CH170" s="203">
        <f>SUM(CH9:CH169)</f>
        <v>0</v>
      </c>
      <c r="CI170" s="203">
        <f>SUM(CI10:CI169)</f>
        <v>0</v>
      </c>
      <c r="CJ170" s="204">
        <f>MAX(CJ10:CJ169)</f>
        <v>0</v>
      </c>
      <c r="CK170" s="204">
        <f>MAX(CK10:CK169)</f>
        <v>0</v>
      </c>
    </row>
    <row r="171" spans="1:92" ht="13.8" thickBot="1" x14ac:dyDescent="0.3">
      <c r="R171" s="450">
        <f>SUM(R170:U170)</f>
        <v>0</v>
      </c>
      <c r="S171" s="451"/>
      <c r="T171" s="451"/>
      <c r="U171" s="452"/>
      <c r="V171" s="205"/>
      <c r="W171" s="205"/>
      <c r="X171" s="205"/>
      <c r="Y171" s="205"/>
      <c r="Z171" s="205"/>
      <c r="AA171" s="205"/>
      <c r="AB171" s="205"/>
      <c r="AC171" s="205"/>
      <c r="AD171" s="205"/>
      <c r="AE171" s="205"/>
      <c r="AF171" s="205"/>
      <c r="AG171" s="205"/>
      <c r="AO171" s="159">
        <f>[2]PLAN_2!L171</f>
        <v>0</v>
      </c>
      <c r="AP171" s="159">
        <f>[2]PLAN_2!M171</f>
        <v>0</v>
      </c>
      <c r="AQ171" s="159">
        <f>[2]PLAN_2!N171</f>
        <v>0</v>
      </c>
    </row>
    <row r="172" spans="1:92" x14ac:dyDescent="0.25">
      <c r="A172" s="3" t="s">
        <v>144</v>
      </c>
      <c r="B172" s="206" t="s">
        <v>145</v>
      </c>
      <c r="AO172" s="159">
        <f>[2]PLAN_2!L172</f>
        <v>0</v>
      </c>
      <c r="AP172" s="159">
        <f>[2]PLAN_2!M172</f>
        <v>0</v>
      </c>
      <c r="AQ172" s="159">
        <f>[2]PLAN_2!N172</f>
        <v>0</v>
      </c>
    </row>
    <row r="173" spans="1:92" ht="14.4" x14ac:dyDescent="0.3">
      <c r="A173" s="207" t="s">
        <v>146</v>
      </c>
      <c r="B173" s="208" t="s">
        <v>147</v>
      </c>
      <c r="AO173" s="159">
        <f>[2]PLAN_2!L173</f>
        <v>0</v>
      </c>
      <c r="AP173" s="159">
        <f>[2]PLAN_2!M173</f>
        <v>0</v>
      </c>
      <c r="AQ173" s="159">
        <f>[2]PLAN_2!N173</f>
        <v>0</v>
      </c>
    </row>
    <row r="174" spans="1:92" ht="14.4" x14ac:dyDescent="0.3">
      <c r="A174" t="s">
        <v>148</v>
      </c>
      <c r="B174" s="209" t="s">
        <v>149</v>
      </c>
      <c r="AO174" s="159">
        <f>[2]PLAN_2!L174</f>
        <v>0</v>
      </c>
      <c r="AP174" s="159">
        <f>[2]PLAN_2!M174</f>
        <v>0</v>
      </c>
      <c r="AQ174" s="159">
        <f>[2]PLAN_2!N174</f>
        <v>0</v>
      </c>
    </row>
    <row r="175" spans="1:92" ht="14.4" x14ac:dyDescent="0.3">
      <c r="A175"/>
      <c r="B175" s="210"/>
      <c r="AO175" s="159">
        <f>[2]PLAN_2!L175</f>
        <v>0</v>
      </c>
      <c r="AP175" s="159">
        <f>[2]PLAN_2!M175</f>
        <v>0</v>
      </c>
      <c r="AQ175" s="159">
        <f>[2]PLAN_2!N175</f>
        <v>0</v>
      </c>
    </row>
    <row r="176" spans="1:92" ht="14.4" x14ac:dyDescent="0.3">
      <c r="A176"/>
      <c r="B176" s="209"/>
      <c r="AO176" s="159">
        <f>[2]PLAN_2!L176</f>
        <v>0</v>
      </c>
      <c r="AP176" s="159">
        <f>[2]PLAN_2!M176</f>
        <v>0</v>
      </c>
      <c r="AQ176" s="159">
        <f>[2]PLAN_2!N176</f>
        <v>0</v>
      </c>
    </row>
    <row r="177" spans="41:43" x14ac:dyDescent="0.25">
      <c r="AO177" s="159">
        <f>[2]PLAN_2!L177</f>
        <v>0</v>
      </c>
      <c r="AP177" s="159">
        <f>[2]PLAN_2!M177</f>
        <v>0</v>
      </c>
      <c r="AQ177" s="159">
        <f>[2]PLAN_2!N177</f>
        <v>0</v>
      </c>
    </row>
    <row r="178" spans="41:43" x14ac:dyDescent="0.25">
      <c r="AO178" s="159">
        <f>[2]PLAN_2!L178</f>
        <v>0</v>
      </c>
      <c r="AP178" s="159">
        <f>[2]PLAN_2!M178</f>
        <v>0</v>
      </c>
      <c r="AQ178" s="159">
        <f>[2]PLAN_2!N178</f>
        <v>0</v>
      </c>
    </row>
    <row r="179" spans="41:43" x14ac:dyDescent="0.25">
      <c r="AO179" s="159">
        <f>[2]PLAN_2!L179</f>
        <v>0</v>
      </c>
      <c r="AP179" s="159">
        <f>[2]PLAN_2!M179</f>
        <v>0</v>
      </c>
      <c r="AQ179" s="159">
        <f>[2]PLAN_2!N179</f>
        <v>0</v>
      </c>
    </row>
    <row r="180" spans="41:43" x14ac:dyDescent="0.25">
      <c r="AO180" s="159">
        <f>[2]PLAN_2!L180</f>
        <v>0</v>
      </c>
      <c r="AP180" s="159">
        <f>[2]PLAN_2!M180</f>
        <v>0</v>
      </c>
      <c r="AQ180" s="159">
        <f>[2]PLAN_2!N180</f>
        <v>0</v>
      </c>
    </row>
    <row r="181" spans="41:43" x14ac:dyDescent="0.25">
      <c r="AO181" s="159">
        <f>[2]PLAN_2!L181</f>
        <v>0</v>
      </c>
      <c r="AP181" s="159">
        <f>[2]PLAN_2!M181</f>
        <v>0</v>
      </c>
      <c r="AQ181" s="159">
        <f>[2]PLAN_2!N181</f>
        <v>0</v>
      </c>
    </row>
    <row r="182" spans="41:43" x14ac:dyDescent="0.25">
      <c r="AO182" s="159">
        <f>[2]PLAN_2!L182</f>
        <v>0</v>
      </c>
      <c r="AP182" s="159">
        <f>[2]PLAN_2!M182</f>
        <v>0</v>
      </c>
      <c r="AQ182" s="159">
        <f>[2]PLAN_2!N182</f>
        <v>0</v>
      </c>
    </row>
    <row r="183" spans="41:43" x14ac:dyDescent="0.25">
      <c r="AO183" s="159">
        <f>[2]PLAN_2!L183</f>
        <v>0</v>
      </c>
      <c r="AP183" s="159">
        <f>[2]PLAN_2!M183</f>
        <v>0</v>
      </c>
      <c r="AQ183" s="159">
        <f>[2]PLAN_2!N183</f>
        <v>0</v>
      </c>
    </row>
    <row r="184" spans="41:43" x14ac:dyDescent="0.25">
      <c r="AO184" s="159">
        <f>[2]PLAN_2!L184</f>
        <v>0</v>
      </c>
      <c r="AP184" s="159">
        <f>[2]PLAN_2!M184</f>
        <v>0</v>
      </c>
      <c r="AQ184" s="159">
        <f>[2]PLAN_2!N184</f>
        <v>0</v>
      </c>
    </row>
    <row r="185" spans="41:43" x14ac:dyDescent="0.25">
      <c r="AO185" s="159">
        <f>[2]PLAN_2!L185</f>
        <v>0</v>
      </c>
      <c r="AP185" s="159">
        <f>[2]PLAN_2!M185</f>
        <v>0</v>
      </c>
      <c r="AQ185" s="159">
        <f>[2]PLAN_2!N185</f>
        <v>0</v>
      </c>
    </row>
    <row r="186" spans="41:43" x14ac:dyDescent="0.25">
      <c r="AO186" s="159">
        <f>[2]PLAN_2!L186</f>
        <v>0</v>
      </c>
      <c r="AP186" s="159">
        <f>[2]PLAN_2!M186</f>
        <v>0</v>
      </c>
      <c r="AQ186" s="159">
        <f>[2]PLAN_2!N186</f>
        <v>0</v>
      </c>
    </row>
    <row r="187" spans="41:43" x14ac:dyDescent="0.25">
      <c r="AO187" s="159">
        <f>[2]PLAN_2!L187</f>
        <v>0</v>
      </c>
      <c r="AP187" s="159">
        <f>[2]PLAN_2!M187</f>
        <v>0</v>
      </c>
      <c r="AQ187" s="159">
        <f>[2]PLAN_2!N187</f>
        <v>0</v>
      </c>
    </row>
    <row r="188" spans="41:43" x14ac:dyDescent="0.25">
      <c r="AO188" s="159">
        <f>[2]PLAN_2!L188</f>
        <v>0</v>
      </c>
      <c r="AP188" s="159">
        <f>[2]PLAN_2!M188</f>
        <v>0</v>
      </c>
      <c r="AQ188" s="159">
        <f>[2]PLAN_2!N188</f>
        <v>0</v>
      </c>
    </row>
    <row r="189" spans="41:43" x14ac:dyDescent="0.25">
      <c r="AO189" s="159">
        <f>[2]PLAN_2!L189</f>
        <v>0</v>
      </c>
      <c r="AP189" s="159">
        <f>[2]PLAN_2!M189</f>
        <v>0</v>
      </c>
      <c r="AQ189" s="159">
        <f>[2]PLAN_2!N189</f>
        <v>0</v>
      </c>
    </row>
    <row r="190" spans="41:43" x14ac:dyDescent="0.25">
      <c r="AO190" s="159">
        <f>[2]PLAN_2!L190</f>
        <v>0</v>
      </c>
      <c r="AP190" s="159">
        <f>[2]PLAN_2!M190</f>
        <v>0</v>
      </c>
      <c r="AQ190" s="159">
        <f>[2]PLAN_2!N190</f>
        <v>0</v>
      </c>
    </row>
    <row r="191" spans="41:43" x14ac:dyDescent="0.25">
      <c r="AO191" s="159">
        <f>[2]PLAN_2!L191</f>
        <v>0</v>
      </c>
      <c r="AP191" s="159">
        <f>[2]PLAN_2!M191</f>
        <v>0</v>
      </c>
      <c r="AQ191" s="159">
        <f>[2]PLAN_2!N191</f>
        <v>0</v>
      </c>
    </row>
    <row r="192" spans="41:43" x14ac:dyDescent="0.25">
      <c r="AO192" s="159">
        <f>[2]PLAN_2!L192</f>
        <v>0</v>
      </c>
      <c r="AP192" s="159">
        <f>[2]PLAN_2!M192</f>
        <v>0</v>
      </c>
      <c r="AQ192" s="159">
        <f>[2]PLAN_2!N192</f>
        <v>0</v>
      </c>
    </row>
    <row r="193" spans="41:43" x14ac:dyDescent="0.25">
      <c r="AO193" s="159">
        <f>[2]PLAN_2!L193</f>
        <v>0</v>
      </c>
      <c r="AP193" s="159">
        <f>[2]PLAN_2!M193</f>
        <v>0</v>
      </c>
      <c r="AQ193" s="159">
        <f>[2]PLAN_2!N193</f>
        <v>0</v>
      </c>
    </row>
    <row r="194" spans="41:43" x14ac:dyDescent="0.25">
      <c r="AO194" s="159">
        <f>[2]PLAN_2!L194</f>
        <v>0</v>
      </c>
      <c r="AP194" s="159">
        <f>[2]PLAN_2!M194</f>
        <v>0</v>
      </c>
      <c r="AQ194" s="159">
        <f>[2]PLAN_2!N194</f>
        <v>0</v>
      </c>
    </row>
    <row r="195" spans="41:43" x14ac:dyDescent="0.25">
      <c r="AO195" s="159">
        <f>[2]PLAN_2!L195</f>
        <v>0</v>
      </c>
      <c r="AP195" s="159">
        <f>[2]PLAN_2!M195</f>
        <v>0</v>
      </c>
      <c r="AQ195" s="159">
        <f>[2]PLAN_2!N195</f>
        <v>0</v>
      </c>
    </row>
    <row r="196" spans="41:43" x14ac:dyDescent="0.25">
      <c r="AO196" s="159">
        <f>[2]PLAN_2!L196</f>
        <v>0</v>
      </c>
      <c r="AP196" s="159">
        <f>[2]PLAN_2!M196</f>
        <v>0</v>
      </c>
      <c r="AQ196" s="159">
        <f>[2]PLAN_2!N196</f>
        <v>0</v>
      </c>
    </row>
    <row r="197" spans="41:43" x14ac:dyDescent="0.25">
      <c r="AO197" s="159">
        <f>[2]PLAN_2!L197</f>
        <v>0</v>
      </c>
      <c r="AP197" s="159">
        <f>[2]PLAN_2!M197</f>
        <v>0</v>
      </c>
      <c r="AQ197" s="159">
        <f>[2]PLAN_2!N197</f>
        <v>0</v>
      </c>
    </row>
    <row r="198" spans="41:43" x14ac:dyDescent="0.25">
      <c r="AO198" s="159">
        <f>[2]PLAN_2!L198</f>
        <v>0</v>
      </c>
      <c r="AP198" s="159">
        <f>[2]PLAN_2!M198</f>
        <v>0</v>
      </c>
      <c r="AQ198" s="159">
        <f>[2]PLAN_2!N198</f>
        <v>0</v>
      </c>
    </row>
    <row r="199" spans="41:43" x14ac:dyDescent="0.25">
      <c r="AO199" s="159">
        <f>[2]PLAN_2!L199</f>
        <v>0</v>
      </c>
      <c r="AP199" s="159">
        <f>[2]PLAN_2!M199</f>
        <v>0</v>
      </c>
      <c r="AQ199" s="159">
        <f>[2]PLAN_2!N199</f>
        <v>0</v>
      </c>
    </row>
    <row r="200" spans="41:43" x14ac:dyDescent="0.25">
      <c r="AO200" s="159">
        <f>[2]PLAN_2!L200</f>
        <v>0</v>
      </c>
      <c r="AP200" s="159">
        <f>[2]PLAN_2!M200</f>
        <v>0</v>
      </c>
      <c r="AQ200" s="159">
        <f>[2]PLAN_2!N200</f>
        <v>0</v>
      </c>
    </row>
    <row r="201" spans="41:43" x14ac:dyDescent="0.25">
      <c r="AO201" s="159">
        <f>[2]PLAN_2!L201</f>
        <v>0</v>
      </c>
      <c r="AP201" s="159">
        <f>[2]PLAN_2!M201</f>
        <v>0</v>
      </c>
      <c r="AQ201" s="159">
        <f>[2]PLAN_2!N201</f>
        <v>0</v>
      </c>
    </row>
    <row r="202" spans="41:43" x14ac:dyDescent="0.25">
      <c r="AO202" s="159">
        <f>[2]PLAN_2!L202</f>
        <v>0</v>
      </c>
      <c r="AP202" s="159">
        <f>[2]PLAN_2!M202</f>
        <v>0</v>
      </c>
      <c r="AQ202" s="159">
        <f>[2]PLAN_2!N202</f>
        <v>0</v>
      </c>
    </row>
    <row r="203" spans="41:43" x14ac:dyDescent="0.25">
      <c r="AO203" s="159">
        <f>[2]PLAN_2!L203</f>
        <v>0</v>
      </c>
      <c r="AP203" s="159">
        <f>[2]PLAN_2!M203</f>
        <v>0</v>
      </c>
      <c r="AQ203" s="159">
        <f>[2]PLAN_2!N203</f>
        <v>0</v>
      </c>
    </row>
    <row r="204" spans="41:43" x14ac:dyDescent="0.25">
      <c r="AO204" s="159">
        <f>[2]PLAN_2!L204</f>
        <v>0</v>
      </c>
      <c r="AP204" s="159">
        <f>[2]PLAN_2!M204</f>
        <v>0</v>
      </c>
      <c r="AQ204" s="159">
        <f>[2]PLAN_2!N204</f>
        <v>0</v>
      </c>
    </row>
  </sheetData>
  <sheetProtection password="8648" sheet="1" formatCells="0" formatColumns="0" formatRows="0" insertColumns="0" deleteColumns="0"/>
  <mergeCells count="75">
    <mergeCell ref="BZ7:BZ8"/>
    <mergeCell ref="CA7:CA8"/>
    <mergeCell ref="CD7:CD8"/>
    <mergeCell ref="CE7:CE8"/>
    <mergeCell ref="R171:U171"/>
    <mergeCell ref="AH7:AK8"/>
    <mergeCell ref="BG4:BG8"/>
    <mergeCell ref="BN4:BV4"/>
    <mergeCell ref="BW4:CI4"/>
    <mergeCell ref="AG5:AG7"/>
    <mergeCell ref="BH5:BH8"/>
    <mergeCell ref="AX4:AX6"/>
    <mergeCell ref="AY4:AY7"/>
    <mergeCell ref="AZ4:AZ7"/>
    <mergeCell ref="BA4:BB5"/>
    <mergeCell ref="BC4:BC7"/>
    <mergeCell ref="BN5:BN7"/>
    <mergeCell ref="BP5:BQ5"/>
    <mergeCell ref="B7:B8"/>
    <mergeCell ref="C7:C8"/>
    <mergeCell ref="D7:D8"/>
    <mergeCell ref="F7:F8"/>
    <mergeCell ref="H7:H8"/>
    <mergeCell ref="P4:P7"/>
    <mergeCell ref="Q4:Q5"/>
    <mergeCell ref="R4:V4"/>
    <mergeCell ref="W4:AG4"/>
    <mergeCell ref="BJ3:BL4"/>
    <mergeCell ref="BB6:BB7"/>
    <mergeCell ref="BI5:BI8"/>
    <mergeCell ref="BJ5:BJ7"/>
    <mergeCell ref="BK5:BK7"/>
    <mergeCell ref="BW3:CI3"/>
    <mergeCell ref="CJ3:CJ4"/>
    <mergeCell ref="I5:L6"/>
    <mergeCell ref="M5:M7"/>
    <mergeCell ref="R5:V5"/>
    <mergeCell ref="W5:AD5"/>
    <mergeCell ref="AE5:AF5"/>
    <mergeCell ref="CF5:CF7"/>
    <mergeCell ref="CG5:CG7"/>
    <mergeCell ref="Q6:Q7"/>
    <mergeCell ref="R6:S6"/>
    <mergeCell ref="T6:U6"/>
    <mergeCell ref="V6:V7"/>
    <mergeCell ref="W6:Z6"/>
    <mergeCell ref="AA6:AD6"/>
    <mergeCell ref="BA6:BA7"/>
    <mergeCell ref="BL5:BL7"/>
    <mergeCell ref="A4:A8"/>
    <mergeCell ref="E4:E8"/>
    <mergeCell ref="H4:H6"/>
    <mergeCell ref="N4:N7"/>
    <mergeCell ref="O4:O7"/>
    <mergeCell ref="G2:H2"/>
    <mergeCell ref="L2:U2"/>
    <mergeCell ref="W2:AF2"/>
    <mergeCell ref="L3:U3"/>
    <mergeCell ref="W3:AF3"/>
    <mergeCell ref="CM3:CM7"/>
    <mergeCell ref="CN3:CN7"/>
    <mergeCell ref="BH3:BI4"/>
    <mergeCell ref="AH4:AK4"/>
    <mergeCell ref="AU4:AU7"/>
    <mergeCell ref="AV4:AV8"/>
    <mergeCell ref="AW4:AW8"/>
    <mergeCell ref="CK3:CK4"/>
    <mergeCell ref="BR5:BR8"/>
    <mergeCell ref="BS5:BS7"/>
    <mergeCell ref="BT5:BT7"/>
    <mergeCell ref="BX5:CE5"/>
    <mergeCell ref="BF4:BF8"/>
    <mergeCell ref="CL3:CL7"/>
    <mergeCell ref="BM3:BM7"/>
    <mergeCell ref="BN3:BU3"/>
  </mergeCells>
  <conditionalFormatting sqref="AJ10:AJ169">
    <cfRule type="cellIs" dxfId="76" priority="46" operator="greaterThan">
      <formula>0</formula>
    </cfRule>
    <cfRule type="cellIs" dxfId="75" priority="47" operator="greaterThan">
      <formula>0</formula>
    </cfRule>
  </conditionalFormatting>
  <conditionalFormatting sqref="H10:H169">
    <cfRule type="containsBlanks" dxfId="74" priority="45">
      <formula>LEN(TRIM(H10))=0</formula>
    </cfRule>
  </conditionalFormatting>
  <conditionalFormatting sqref="L10:L169">
    <cfRule type="containsBlanks" dxfId="73" priority="44">
      <formula>LEN(TRIM(L10))=0</formula>
    </cfRule>
  </conditionalFormatting>
  <conditionalFormatting sqref="I10:I169">
    <cfRule type="containsBlanks" dxfId="72" priority="43">
      <formula>LEN(TRIM(I10))=0</formula>
    </cfRule>
  </conditionalFormatting>
  <conditionalFormatting sqref="Q10:U169">
    <cfRule type="containsBlanks" dxfId="71" priority="42">
      <formula>LEN(TRIM(Q10))=0</formula>
    </cfRule>
  </conditionalFormatting>
  <conditionalFormatting sqref="W10:AF169">
    <cfRule type="containsBlanks" dxfId="70" priority="41">
      <formula>LEN(TRIM(W10))=0</formula>
    </cfRule>
  </conditionalFormatting>
  <conditionalFormatting sqref="AU10:AU169">
    <cfRule type="containsBlanks" dxfId="69" priority="40">
      <formula>LEN(TRIM(AU10))=0</formula>
    </cfRule>
  </conditionalFormatting>
  <conditionalFormatting sqref="Q10:Q168">
    <cfRule type="colorScale" priority="39">
      <colorScale>
        <cfvo type="num" val="0"/>
        <cfvo type="num" val="25"/>
        <cfvo type="formula" val="&quot;&gt;25&quot;"/>
        <color rgb="FFFFFFCC"/>
        <color theme="0"/>
        <color rgb="FFFF3300"/>
      </colorScale>
    </cfRule>
  </conditionalFormatting>
  <conditionalFormatting sqref="R10:R168">
    <cfRule type="colorScale" priority="38">
      <colorScale>
        <cfvo type="num" val="0"/>
        <cfvo type="num" val="30"/>
        <cfvo type="formula" val="&quot;&gt;30&quot;"/>
        <color theme="0"/>
        <color theme="0"/>
        <color rgb="FFFF3300"/>
      </colorScale>
    </cfRule>
  </conditionalFormatting>
  <conditionalFormatting sqref="S10:S168">
    <cfRule type="colorScale" priority="37">
      <colorScale>
        <cfvo type="num" val="0"/>
        <cfvo type="num" val="15"/>
        <cfvo type="formula" val="&quot;&gt;15&quot;"/>
        <color theme="0"/>
        <color theme="0"/>
        <color rgb="FFFF3300"/>
      </colorScale>
    </cfRule>
  </conditionalFormatting>
  <conditionalFormatting sqref="B10:B169">
    <cfRule type="containsBlanks" dxfId="68" priority="36">
      <formula>LEN(TRIM(B10))=0</formula>
    </cfRule>
  </conditionalFormatting>
  <conditionalFormatting sqref="C10:D169">
    <cfRule type="containsBlanks" dxfId="67" priority="35">
      <formula>LEN(TRIM(C10))=0</formula>
    </cfRule>
  </conditionalFormatting>
  <conditionalFormatting sqref="F10:G169">
    <cfRule type="containsBlanks" dxfId="66" priority="34">
      <formula>LEN(TRIM(F10))=0</formula>
    </cfRule>
  </conditionalFormatting>
  <conditionalFormatting sqref="BP10:BQ169">
    <cfRule type="cellIs" dxfId="65" priority="33" operator="greaterThan">
      <formula>170</formula>
    </cfRule>
  </conditionalFormatting>
  <conditionalFormatting sqref="BY10:BY169">
    <cfRule type="cellIs" dxfId="64" priority="32" operator="greaterThan">
      <formula>170</formula>
    </cfRule>
  </conditionalFormatting>
  <conditionalFormatting sqref="BY10:BY169">
    <cfRule type="containsBlanks" dxfId="63" priority="31">
      <formula>LEN(TRIM(BY10))=0</formula>
    </cfRule>
  </conditionalFormatting>
  <conditionalFormatting sqref="BW10:BW169">
    <cfRule type="cellIs" dxfId="62" priority="30" operator="greaterThan">
      <formula>170</formula>
    </cfRule>
  </conditionalFormatting>
  <conditionalFormatting sqref="BW10:BW169">
    <cfRule type="containsBlanks" dxfId="61" priority="29">
      <formula>LEN(TRIM(BW10))=0</formula>
    </cfRule>
  </conditionalFormatting>
  <conditionalFormatting sqref="BP10:BQ169">
    <cfRule type="containsBlanks" dxfId="60" priority="28">
      <formula>LEN(TRIM(BP10))=0</formula>
    </cfRule>
  </conditionalFormatting>
  <conditionalFormatting sqref="BH10:BI169">
    <cfRule type="containsBlanks" dxfId="0" priority="27">
      <formula>LEN(TRIM(BH10))=0</formula>
    </cfRule>
  </conditionalFormatting>
  <conditionalFormatting sqref="CB11:CB169">
    <cfRule type="containsBlanks" dxfId="59" priority="23">
      <formula>LEN(TRIM(CB11))=0</formula>
    </cfRule>
  </conditionalFormatting>
  <conditionalFormatting sqref="BN10:BN169">
    <cfRule type="containsBlanks" dxfId="58" priority="26">
      <formula>LEN(TRIM(BN10))=0</formula>
    </cfRule>
  </conditionalFormatting>
  <conditionalFormatting sqref="CK170">
    <cfRule type="cellIs" dxfId="57" priority="25" operator="greaterThan">
      <formula>170</formula>
    </cfRule>
  </conditionalFormatting>
  <conditionalFormatting sqref="CB10">
    <cfRule type="containsBlanks" dxfId="56" priority="24">
      <formula>LEN(TRIM(CB10))=0</formula>
    </cfRule>
  </conditionalFormatting>
  <conditionalFormatting sqref="CD10">
    <cfRule type="containsBlanks" dxfId="55" priority="22">
      <formula>LEN(TRIM(CD10))=0</formula>
    </cfRule>
  </conditionalFormatting>
  <conditionalFormatting sqref="CD11:CD169">
    <cfRule type="containsBlanks" dxfId="54" priority="21">
      <formula>LEN(TRIM(CD11))=0</formula>
    </cfRule>
  </conditionalFormatting>
  <conditionalFormatting sqref="BZ10:BZ169">
    <cfRule type="containsBlanks" dxfId="53" priority="20">
      <formula>LEN(TRIM(BZ10))=0</formula>
    </cfRule>
  </conditionalFormatting>
  <conditionalFormatting sqref="BX10:BX169">
    <cfRule type="containsBlanks" dxfId="52" priority="19">
      <formula>LEN(TRIM(BX10))=0</formula>
    </cfRule>
  </conditionalFormatting>
  <conditionalFormatting sqref="CC10">
    <cfRule type="cellIs" dxfId="51" priority="18" operator="greaterThan">
      <formula>170</formula>
    </cfRule>
  </conditionalFormatting>
  <conditionalFormatting sqref="CC10">
    <cfRule type="containsBlanks" dxfId="50" priority="17">
      <formula>LEN(TRIM(CC10))=0</formula>
    </cfRule>
  </conditionalFormatting>
  <conditionalFormatting sqref="CC11:CC169">
    <cfRule type="cellIs" dxfId="49" priority="16" operator="greaterThan">
      <formula>170</formula>
    </cfRule>
  </conditionalFormatting>
  <conditionalFormatting sqref="CC11:CC169">
    <cfRule type="containsBlanks" dxfId="48" priority="15">
      <formula>LEN(TRIM(CC11))=0</formula>
    </cfRule>
  </conditionalFormatting>
  <conditionalFormatting sqref="CA6">
    <cfRule type="containsBlanks" dxfId="47" priority="14">
      <formula>LEN(TRIM(CA6))=0</formula>
    </cfRule>
  </conditionalFormatting>
  <conditionalFormatting sqref="CE6">
    <cfRule type="containsBlanks" dxfId="46" priority="13">
      <formula>LEN(TRIM(CE6))=0</formula>
    </cfRule>
  </conditionalFormatting>
  <conditionalFormatting sqref="BP7:BQ7">
    <cfRule type="containsBlanks" dxfId="45" priority="12">
      <formula>LEN(TRIM(BP7))=0</formula>
    </cfRule>
  </conditionalFormatting>
  <conditionalFormatting sqref="BJ10:BJ169">
    <cfRule type="containsBlanks" dxfId="44" priority="11">
      <formula>LEN(TRIM(BJ10))=0</formula>
    </cfRule>
  </conditionalFormatting>
  <conditionalFormatting sqref="BX7">
    <cfRule type="containsBlanks" dxfId="43" priority="10">
      <formula>LEN(TRIM(BX7))=0</formula>
    </cfRule>
  </conditionalFormatting>
  <conditionalFormatting sqref="CB7">
    <cfRule type="containsBlanks" dxfId="42" priority="9">
      <formula>LEN(TRIM(CB7))=0</formula>
    </cfRule>
  </conditionalFormatting>
  <conditionalFormatting sqref="G2">
    <cfRule type="containsBlanks" dxfId="41" priority="7">
      <formula>LEN(TRIM(G2))=0</formula>
    </cfRule>
  </conditionalFormatting>
  <conditionalFormatting sqref="D2">
    <cfRule type="containsBlanks" dxfId="40" priority="8">
      <formula>LEN(TRIM(D2))=0</formula>
    </cfRule>
  </conditionalFormatting>
  <conditionalFormatting sqref="CL10:CL169">
    <cfRule type="containsBlanks" dxfId="39" priority="6">
      <formula>LEN(TRIM(CL10))=0</formula>
    </cfRule>
  </conditionalFormatting>
  <conditionalFormatting sqref="M10:M169">
    <cfRule type="containsBlanks" dxfId="38" priority="5">
      <formula>LEN(TRIM(M10))=0</formula>
    </cfRule>
  </conditionalFormatting>
  <conditionalFormatting sqref="M10:M169">
    <cfRule type="colorScale" priority="4">
      <colorScale>
        <cfvo type="num" val="0"/>
        <cfvo type="num" val="30"/>
        <cfvo type="formula" val="&quot;&gt;30&quot;"/>
        <color theme="0"/>
        <color theme="0"/>
        <color rgb="FFFF3300"/>
      </colorScale>
    </cfRule>
  </conditionalFormatting>
  <conditionalFormatting sqref="L2">
    <cfRule type="containsBlanks" dxfId="37" priority="3">
      <formula>LEN(TRIM(L2))=0</formula>
    </cfRule>
  </conditionalFormatting>
  <conditionalFormatting sqref="W2">
    <cfRule type="containsBlanks" dxfId="36" priority="2">
      <formula>LEN(TRIM(W2))=0</formula>
    </cfRule>
  </conditionalFormatting>
  <conditionalFormatting sqref="CM9:CM168">
    <cfRule type="containsBlanks" dxfId="35" priority="1">
      <formula>LEN(TRIM(CM9))=0</formula>
    </cfRule>
  </conditionalFormatting>
  <dataValidations count="6">
    <dataValidation type="list" allowBlank="1" showInputMessage="1" showErrorMessage="1" sqref="AU10:AU169 CL10:CL169" xr:uid="{FE6E0115-7761-4D7F-8F5F-6132D9E64F84}">
      <formula1>$AU$8</formula1>
    </dataValidation>
    <dataValidation type="list" allowBlank="1" showInputMessage="1" showErrorMessage="1" sqref="U10:U169" xr:uid="{CD7B1D7C-8572-4B98-ADBC-8F0B6CAA8CBC}">
      <formula1>$U$8</formula1>
    </dataValidation>
    <dataValidation type="list" allowBlank="1" showInputMessage="1" showErrorMessage="1" sqref="T10:T169" xr:uid="{ED363458-625B-4688-9BC2-696A940492D9}">
      <formula1>$T$8</formula1>
    </dataValidation>
    <dataValidation type="list" allowBlank="1" showInputMessage="1" showErrorMessage="1" sqref="S10:S169" xr:uid="{25F6C371-C35F-4FAC-B2E9-B393208129D0}">
      <formula1>$S$8</formula1>
    </dataValidation>
    <dataValidation type="list" allowBlank="1" showInputMessage="1" showErrorMessage="1" sqref="R10:R169 M10:M169" xr:uid="{464D54E7-1833-458C-9A3E-2372C28C1111}">
      <formula1>$R$8</formula1>
    </dataValidation>
    <dataValidation type="list" allowBlank="1" showErrorMessage="1" sqref="Q10:Q169" xr:uid="{18ABC3FF-278F-48A8-B7B5-9F2B286CFD71}">
      <formula1>$Q$8</formula1>
    </dataValidation>
  </dataValidations>
  <pageMargins left="0.74803149606299213" right="0.74803149606299213" top="0.98425196850393704" bottom="0.98425196850393704" header="0.51181102362204722" footer="0.51181102362204722"/>
  <pageSetup paperSize="9" scale="49" orientation="landscape" r:id="rId1"/>
  <headerFooter alignWithMargins="0">
    <oddFooter xml:space="preserve">&amp;LAplikację excel opracował: Krzysztof Graf, OSChR w Poznaniu&amp;RPNA </oddFooter>
  </headerFooter>
  <colBreaks count="1" manualBreakCount="1">
    <brk id="55" max="168" man="1"/>
  </col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3BC6AA3-19E5-4C91-9815-6CF1AD8BB237}">
          <x14:formula1>
            <xm:f>'C:\_PLIKI\DYREKTYWA AZOTANOWA\OD 2019\NA STRONĘ WWW\[PNA 1.3 BEZ Z + DANE ROL.xlsx]LEGENDA'!#REF!</xm:f>
          </x14:formula1>
          <xm:sqref>W10:AF169</xm:sqref>
        </x14:dataValidation>
        <x14:dataValidation type="list" allowBlank="1" showInputMessage="1" showErrorMessage="1" errorTitle="Wybierz z listy rozwijanej" prompt="WYBIERZ KATEGORIĘ" xr:uid="{5EB7B310-B6BE-45CA-B188-F3A669AEA452}">
          <x14:formula1>
            <xm:f>LEGENDA!$B$21:$B$25</xm:f>
          </x14:formula1>
          <xm:sqref>H10:H169</xm:sqref>
        </x14:dataValidation>
        <x14:dataValidation type="list" allowBlank="1" showInputMessage="1" showErrorMessage="1" prompt="WYBIERZ Z LISTY_x000a_" xr:uid="{DFABB913-FCB1-4346-AA74-3C2AADAFEB84}">
          <x14:formula1>
            <xm:f>POBRANIE_!$A$6:$A$101</xm:f>
          </x14:formula1>
          <xm:sqref>D10:D169</xm:sqref>
        </x14:dataValidation>
        <x14:dataValidation type="list" allowBlank="1" showInputMessage="1" showErrorMessage="1" prompt="Wybierz gatunek zwierząt" xr:uid="{7C0D8DA8-9AD0-4032-BB82-5BF38557DEB1}">
          <x14:formula1>
            <xm:f>LEGENDA!$B$30:$B$41</xm:f>
          </x14:formula1>
          <xm:sqref>BI10:BI169</xm:sqref>
        </x14:dataValidation>
        <x14:dataValidation type="list" allowBlank="1" showInputMessage="1" showErrorMessage="1" prompt="Wybierz nawóz" xr:uid="{DB28A66A-1771-4B47-B9F9-BC73F81647D2}">
          <x14:formula1>
            <xm:f>LEGENDA!$G$29:$G$39</xm:f>
          </x14:formula1>
          <xm:sqref>BH10:BH169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24F3D-AEB4-4A3E-B51E-2AF438520C26}">
  <sheetPr codeName="Arkusz3">
    <tabColor theme="9" tint="0.39997558519241921"/>
  </sheetPr>
  <dimension ref="A1:M41"/>
  <sheetViews>
    <sheetView zoomScale="90" zoomScaleNormal="90" workbookViewId="0">
      <selection activeCell="J11" sqref="J11"/>
    </sheetView>
  </sheetViews>
  <sheetFormatPr defaultRowHeight="14.4" x14ac:dyDescent="0.3"/>
  <cols>
    <col min="1" max="1" width="4" style="255" customWidth="1"/>
    <col min="2" max="2" width="35.33203125" style="255" customWidth="1"/>
    <col min="3" max="3" width="10.33203125" style="255" customWidth="1"/>
    <col min="4" max="4" width="11.33203125" style="255" customWidth="1"/>
    <col min="5" max="5" width="14" style="255" customWidth="1"/>
    <col min="6" max="6" width="35" style="255" customWidth="1"/>
    <col min="7" max="7" width="20.44140625" style="255" customWidth="1"/>
    <col min="8" max="8" width="11.21875" style="255" customWidth="1"/>
    <col min="9" max="9" width="16.88671875" style="255" customWidth="1"/>
    <col min="10" max="10" width="14.6640625" style="255" customWidth="1"/>
    <col min="11" max="11" width="10.88671875" style="255" customWidth="1"/>
    <col min="12" max="12" width="15.44140625" style="255" customWidth="1"/>
    <col min="13" max="13" width="15.77734375" style="255" customWidth="1"/>
    <col min="14" max="16384" width="8.88671875" style="255"/>
  </cols>
  <sheetData>
    <row r="1" spans="1:13" x14ac:dyDescent="0.3">
      <c r="A1" s="266" t="s">
        <v>315</v>
      </c>
      <c r="M1" s="256" t="s">
        <v>328</v>
      </c>
    </row>
    <row r="2" spans="1:13" ht="15.6" x14ac:dyDescent="0.3">
      <c r="A2" s="207"/>
      <c r="B2" s="207"/>
      <c r="C2" s="466" t="str">
        <f>IF(DANE!L2="","",DANE!L2)</f>
        <v/>
      </c>
      <c r="D2" s="466"/>
      <c r="E2" s="466"/>
      <c r="F2" s="257"/>
      <c r="G2" s="257"/>
    </row>
    <row r="3" spans="1:13" ht="21" x14ac:dyDescent="0.4">
      <c r="A3" s="258"/>
      <c r="B3" s="258"/>
      <c r="C3" s="258"/>
      <c r="D3" s="259"/>
      <c r="E3" s="259"/>
      <c r="F3" s="260"/>
      <c r="G3" s="260"/>
    </row>
    <row r="4" spans="1:13" ht="40.799999999999997" customHeight="1" x14ac:dyDescent="0.3">
      <c r="A4" s="464" t="s">
        <v>437</v>
      </c>
      <c r="B4" s="464"/>
      <c r="C4" s="464"/>
      <c r="D4" s="464"/>
      <c r="E4" s="464"/>
      <c r="F4" s="464"/>
      <c r="G4" s="464"/>
      <c r="H4" s="464"/>
      <c r="I4" s="464"/>
      <c r="J4" s="464"/>
      <c r="K4" s="464"/>
      <c r="L4" s="464"/>
      <c r="M4" s="270"/>
    </row>
    <row r="5" spans="1:13" ht="33" customHeight="1" thickBot="1" x14ac:dyDescent="0.35">
      <c r="A5" s="465" t="s">
        <v>436</v>
      </c>
      <c r="B5" s="465"/>
      <c r="C5" s="465"/>
      <c r="D5" s="465"/>
      <c r="E5" s="465"/>
      <c r="F5" s="465"/>
      <c r="G5" s="465"/>
      <c r="H5" s="465"/>
      <c r="I5" s="465"/>
      <c r="J5" s="465"/>
      <c r="K5" s="465"/>
      <c r="L5" s="465"/>
      <c r="M5" s="465"/>
    </row>
    <row r="6" spans="1:13" s="262" customFormat="1" ht="33.6" customHeight="1" thickBot="1" x14ac:dyDescent="0.35">
      <c r="A6" s="467" t="s">
        <v>309</v>
      </c>
      <c r="B6" s="470" t="s">
        <v>428</v>
      </c>
      <c r="C6" s="471"/>
      <c r="D6" s="471"/>
      <c r="E6" s="471"/>
      <c r="F6" s="474" t="s">
        <v>426</v>
      </c>
      <c r="G6" s="475"/>
      <c r="H6" s="475"/>
      <c r="I6" s="475"/>
      <c r="J6" s="474" t="s">
        <v>424</v>
      </c>
      <c r="K6" s="475"/>
      <c r="L6" s="476"/>
      <c r="M6" s="350" t="s">
        <v>444</v>
      </c>
    </row>
    <row r="7" spans="1:13" s="262" customFormat="1" ht="33.6" customHeight="1" thickBot="1" x14ac:dyDescent="0.35">
      <c r="A7" s="468"/>
      <c r="B7" s="470" t="s">
        <v>430</v>
      </c>
      <c r="C7" s="471"/>
      <c r="D7" s="471"/>
      <c r="E7" s="471"/>
      <c r="F7" s="474" t="s">
        <v>398</v>
      </c>
      <c r="G7" s="475"/>
      <c r="H7" s="475"/>
      <c r="I7" s="475"/>
      <c r="J7" s="474" t="s">
        <v>427</v>
      </c>
      <c r="K7" s="475"/>
      <c r="L7" s="476"/>
      <c r="M7" s="286"/>
    </row>
    <row r="8" spans="1:13" s="262" customFormat="1" ht="72.599999999999994" customHeight="1" thickBot="1" x14ac:dyDescent="0.35">
      <c r="A8" s="468"/>
      <c r="B8" s="467" t="s">
        <v>410</v>
      </c>
      <c r="C8" s="470" t="s">
        <v>409</v>
      </c>
      <c r="D8" s="471"/>
      <c r="E8" s="471"/>
      <c r="F8" s="478" t="s">
        <v>310</v>
      </c>
      <c r="G8" s="471" t="s">
        <v>382</v>
      </c>
      <c r="H8" s="471"/>
      <c r="I8" s="471"/>
      <c r="J8" s="472" t="s">
        <v>383</v>
      </c>
      <c r="K8" s="471"/>
      <c r="L8" s="473"/>
      <c r="M8" s="547" t="s">
        <v>445</v>
      </c>
    </row>
    <row r="9" spans="1:13" s="262" customFormat="1" ht="91.8" customHeight="1" thickBot="1" x14ac:dyDescent="0.35">
      <c r="A9" s="469"/>
      <c r="B9" s="469"/>
      <c r="C9" s="263" t="s">
        <v>312</v>
      </c>
      <c r="D9" s="263" t="s">
        <v>313</v>
      </c>
      <c r="E9" s="307" t="s">
        <v>314</v>
      </c>
      <c r="F9" s="479"/>
      <c r="G9" s="301" t="s">
        <v>381</v>
      </c>
      <c r="H9" s="287" t="s">
        <v>407</v>
      </c>
      <c r="I9" s="308" t="s">
        <v>414</v>
      </c>
      <c r="J9" s="309" t="s">
        <v>381</v>
      </c>
      <c r="K9" s="310" t="s">
        <v>384</v>
      </c>
      <c r="L9" s="306" t="s">
        <v>414</v>
      </c>
      <c r="M9" s="310" t="s">
        <v>446</v>
      </c>
    </row>
    <row r="10" spans="1:13" s="262" customFormat="1" ht="18.600000000000001" customHeight="1" thickBot="1" x14ac:dyDescent="0.35">
      <c r="A10" s="311">
        <v>1</v>
      </c>
      <c r="B10" s="314">
        <v>2</v>
      </c>
      <c r="C10" s="315">
        <v>3</v>
      </c>
      <c r="D10" s="312">
        <v>4</v>
      </c>
      <c r="E10" s="313">
        <v>5</v>
      </c>
      <c r="F10" s="316">
        <v>6</v>
      </c>
      <c r="G10" s="315">
        <v>7</v>
      </c>
      <c r="H10" s="312">
        <v>8</v>
      </c>
      <c r="I10" s="313">
        <v>9</v>
      </c>
      <c r="J10" s="316">
        <v>10</v>
      </c>
      <c r="K10" s="315">
        <v>11</v>
      </c>
      <c r="L10" s="312">
        <v>12</v>
      </c>
      <c r="M10" s="312">
        <v>13</v>
      </c>
    </row>
    <row r="11" spans="1:13" ht="15" customHeight="1" thickBot="1" x14ac:dyDescent="0.35">
      <c r="A11" s="264">
        <v>1</v>
      </c>
      <c r="B11" s="265"/>
      <c r="C11" s="299"/>
      <c r="D11" s="299"/>
      <c r="E11" s="302"/>
      <c r="F11" s="303"/>
      <c r="G11" s="320"/>
      <c r="H11" s="299"/>
      <c r="I11" s="321"/>
      <c r="J11" s="322"/>
      <c r="K11" s="265"/>
      <c r="L11" s="323"/>
      <c r="M11" s="317"/>
    </row>
    <row r="12" spans="1:13" ht="15" customHeight="1" thickBot="1" x14ac:dyDescent="0.35">
      <c r="A12" s="264">
        <v>2</v>
      </c>
      <c r="B12" s="265"/>
      <c r="C12" s="299"/>
      <c r="D12" s="299"/>
      <c r="E12" s="302"/>
      <c r="F12" s="303"/>
      <c r="G12" s="320"/>
      <c r="H12" s="299"/>
      <c r="I12" s="321"/>
      <c r="J12" s="322"/>
      <c r="K12" s="265"/>
      <c r="L12" s="323"/>
      <c r="M12" s="317"/>
    </row>
    <row r="13" spans="1:13" ht="15" customHeight="1" thickBot="1" x14ac:dyDescent="0.35">
      <c r="A13" s="264">
        <v>3</v>
      </c>
      <c r="B13" s="265"/>
      <c r="C13" s="299"/>
      <c r="D13" s="299"/>
      <c r="E13" s="302"/>
      <c r="F13" s="303"/>
      <c r="G13" s="320"/>
      <c r="H13" s="299"/>
      <c r="I13" s="321"/>
      <c r="J13" s="322"/>
      <c r="K13" s="265"/>
      <c r="L13" s="323"/>
      <c r="M13" s="317"/>
    </row>
    <row r="14" spans="1:13" ht="15" customHeight="1" thickBot="1" x14ac:dyDescent="0.35">
      <c r="A14" s="264">
        <v>4</v>
      </c>
      <c r="B14" s="265"/>
      <c r="C14" s="299"/>
      <c r="D14" s="299"/>
      <c r="E14" s="302"/>
      <c r="F14" s="303"/>
      <c r="G14" s="320"/>
      <c r="H14" s="299"/>
      <c r="I14" s="321"/>
      <c r="J14" s="322"/>
      <c r="K14" s="265"/>
      <c r="L14" s="323"/>
      <c r="M14" s="317"/>
    </row>
    <row r="15" spans="1:13" ht="15" customHeight="1" thickBot="1" x14ac:dyDescent="0.35">
      <c r="A15" s="264">
        <v>5</v>
      </c>
      <c r="B15" s="265"/>
      <c r="C15" s="299"/>
      <c r="D15" s="299"/>
      <c r="E15" s="302"/>
      <c r="F15" s="303"/>
      <c r="G15" s="320"/>
      <c r="H15" s="299"/>
      <c r="I15" s="321"/>
      <c r="J15" s="322"/>
      <c r="K15" s="265"/>
      <c r="L15" s="323"/>
      <c r="M15" s="317"/>
    </row>
    <row r="16" spans="1:13" ht="15" customHeight="1" thickBot="1" x14ac:dyDescent="0.35">
      <c r="A16" s="264">
        <v>6</v>
      </c>
      <c r="B16" s="265"/>
      <c r="C16" s="299"/>
      <c r="D16" s="299"/>
      <c r="E16" s="302"/>
      <c r="F16" s="303"/>
      <c r="G16" s="320"/>
      <c r="H16" s="299"/>
      <c r="I16" s="321"/>
      <c r="J16" s="322"/>
      <c r="K16" s="265"/>
      <c r="L16" s="323"/>
      <c r="M16" s="317"/>
    </row>
    <row r="17" spans="1:13" ht="15" customHeight="1" thickBot="1" x14ac:dyDescent="0.35">
      <c r="A17" s="264">
        <v>7</v>
      </c>
      <c r="B17" s="265"/>
      <c r="C17" s="299"/>
      <c r="D17" s="299"/>
      <c r="E17" s="302"/>
      <c r="F17" s="303"/>
      <c r="G17" s="320"/>
      <c r="H17" s="299"/>
      <c r="I17" s="321"/>
      <c r="J17" s="322"/>
      <c r="K17" s="265"/>
      <c r="L17" s="323"/>
      <c r="M17" s="317"/>
    </row>
    <row r="18" spans="1:13" ht="15" customHeight="1" thickBot="1" x14ac:dyDescent="0.35">
      <c r="A18" s="264">
        <v>8</v>
      </c>
      <c r="B18" s="265"/>
      <c r="C18" s="299"/>
      <c r="D18" s="299"/>
      <c r="E18" s="302"/>
      <c r="F18" s="303"/>
      <c r="G18" s="320"/>
      <c r="H18" s="299"/>
      <c r="I18" s="321"/>
      <c r="J18" s="322"/>
      <c r="K18" s="265"/>
      <c r="L18" s="323"/>
      <c r="M18" s="317"/>
    </row>
    <row r="19" spans="1:13" ht="15" customHeight="1" thickBot="1" x14ac:dyDescent="0.35">
      <c r="A19" s="264">
        <v>9</v>
      </c>
      <c r="B19" s="265"/>
      <c r="C19" s="299"/>
      <c r="D19" s="299"/>
      <c r="E19" s="302"/>
      <c r="F19" s="303"/>
      <c r="G19" s="320"/>
      <c r="H19" s="299"/>
      <c r="I19" s="321"/>
      <c r="J19" s="322"/>
      <c r="K19" s="265"/>
      <c r="L19" s="323"/>
      <c r="M19" s="317"/>
    </row>
    <row r="20" spans="1:13" ht="15" customHeight="1" thickBot="1" x14ac:dyDescent="0.35">
      <c r="A20" s="264">
        <v>10</v>
      </c>
      <c r="B20" s="265"/>
      <c r="C20" s="299"/>
      <c r="D20" s="299"/>
      <c r="E20" s="302"/>
      <c r="F20" s="303"/>
      <c r="G20" s="320"/>
      <c r="H20" s="299"/>
      <c r="I20" s="321"/>
      <c r="J20" s="322"/>
      <c r="K20" s="265"/>
      <c r="L20" s="323"/>
      <c r="M20" s="317"/>
    </row>
    <row r="21" spans="1:13" ht="15" customHeight="1" thickBot="1" x14ac:dyDescent="0.35">
      <c r="A21" s="264">
        <v>11</v>
      </c>
      <c r="B21" s="265"/>
      <c r="C21" s="299"/>
      <c r="D21" s="299"/>
      <c r="E21" s="302"/>
      <c r="F21" s="303"/>
      <c r="G21" s="320"/>
      <c r="H21" s="299"/>
      <c r="I21" s="321"/>
      <c r="J21" s="322"/>
      <c r="K21" s="265"/>
      <c r="L21" s="323"/>
      <c r="M21" s="317"/>
    </row>
    <row r="22" spans="1:13" ht="15" customHeight="1" thickBot="1" x14ac:dyDescent="0.35">
      <c r="A22" s="264">
        <v>12</v>
      </c>
      <c r="B22" s="265"/>
      <c r="C22" s="299"/>
      <c r="D22" s="299"/>
      <c r="E22" s="302"/>
      <c r="F22" s="303"/>
      <c r="G22" s="320"/>
      <c r="H22" s="299"/>
      <c r="I22" s="321"/>
      <c r="J22" s="322"/>
      <c r="K22" s="265"/>
      <c r="L22" s="323"/>
      <c r="M22" s="317"/>
    </row>
    <row r="23" spans="1:13" ht="15" customHeight="1" thickBot="1" x14ac:dyDescent="0.35">
      <c r="A23" s="264">
        <v>13</v>
      </c>
      <c r="B23" s="265"/>
      <c r="C23" s="299"/>
      <c r="D23" s="299"/>
      <c r="E23" s="302"/>
      <c r="F23" s="303"/>
      <c r="G23" s="320"/>
      <c r="H23" s="299"/>
      <c r="I23" s="321"/>
      <c r="J23" s="322"/>
      <c r="K23" s="265"/>
      <c r="L23" s="323"/>
      <c r="M23" s="317"/>
    </row>
    <row r="24" spans="1:13" ht="15" customHeight="1" thickBot="1" x14ac:dyDescent="0.35">
      <c r="A24" s="264">
        <v>14</v>
      </c>
      <c r="B24" s="265"/>
      <c r="C24" s="299"/>
      <c r="D24" s="299"/>
      <c r="E24" s="302"/>
      <c r="F24" s="303"/>
      <c r="G24" s="320"/>
      <c r="H24" s="299"/>
      <c r="I24" s="321"/>
      <c r="J24" s="322"/>
      <c r="K24" s="265"/>
      <c r="L24" s="323"/>
      <c r="M24" s="317"/>
    </row>
    <row r="25" spans="1:13" ht="15" customHeight="1" thickBot="1" x14ac:dyDescent="0.35">
      <c r="A25" s="264">
        <v>15</v>
      </c>
      <c r="B25" s="265"/>
      <c r="C25" s="299"/>
      <c r="D25" s="299"/>
      <c r="E25" s="302"/>
      <c r="F25" s="303"/>
      <c r="G25" s="320"/>
      <c r="H25" s="299"/>
      <c r="I25" s="321"/>
      <c r="J25" s="322"/>
      <c r="K25" s="265"/>
      <c r="L25" s="323"/>
      <c r="M25" s="317"/>
    </row>
    <row r="26" spans="1:13" ht="15" customHeight="1" thickBot="1" x14ac:dyDescent="0.35">
      <c r="A26" s="264">
        <v>16</v>
      </c>
      <c r="B26" s="265"/>
      <c r="C26" s="299"/>
      <c r="D26" s="299"/>
      <c r="E26" s="302"/>
      <c r="F26" s="303"/>
      <c r="G26" s="320"/>
      <c r="H26" s="299"/>
      <c r="I26" s="321"/>
      <c r="J26" s="322"/>
      <c r="K26" s="265"/>
      <c r="L26" s="323"/>
      <c r="M26" s="317"/>
    </row>
    <row r="27" spans="1:13" ht="15" customHeight="1" thickBot="1" x14ac:dyDescent="0.35">
      <c r="A27" s="264">
        <v>17</v>
      </c>
      <c r="B27" s="265"/>
      <c r="C27" s="299"/>
      <c r="D27" s="299"/>
      <c r="E27" s="302"/>
      <c r="F27" s="303"/>
      <c r="G27" s="320"/>
      <c r="H27" s="299"/>
      <c r="I27" s="321"/>
      <c r="J27" s="322"/>
      <c r="K27" s="265"/>
      <c r="L27" s="323"/>
      <c r="M27" s="317"/>
    </row>
    <row r="28" spans="1:13" ht="15" customHeight="1" thickBot="1" x14ac:dyDescent="0.35">
      <c r="A28" s="264">
        <v>18</v>
      </c>
      <c r="B28" s="265"/>
      <c r="C28" s="299"/>
      <c r="D28" s="299"/>
      <c r="E28" s="302"/>
      <c r="F28" s="303"/>
      <c r="G28" s="320"/>
      <c r="H28" s="299"/>
      <c r="I28" s="321"/>
      <c r="J28" s="322"/>
      <c r="K28" s="265"/>
      <c r="L28" s="323"/>
      <c r="M28" s="317"/>
    </row>
    <row r="29" spans="1:13" ht="15" customHeight="1" thickBot="1" x14ac:dyDescent="0.35">
      <c r="A29" s="264">
        <v>19</v>
      </c>
      <c r="B29" s="265"/>
      <c r="C29" s="299"/>
      <c r="D29" s="299"/>
      <c r="E29" s="302"/>
      <c r="F29" s="303"/>
      <c r="G29" s="320"/>
      <c r="H29" s="299"/>
      <c r="I29" s="321"/>
      <c r="J29" s="322"/>
      <c r="K29" s="265"/>
      <c r="L29" s="323"/>
      <c r="M29" s="317"/>
    </row>
    <row r="30" spans="1:13" ht="15" customHeight="1" thickBot="1" x14ac:dyDescent="0.35">
      <c r="A30" s="264">
        <v>20</v>
      </c>
      <c r="B30" s="265"/>
      <c r="C30" s="299"/>
      <c r="D30" s="299"/>
      <c r="E30" s="302"/>
      <c r="F30" s="303"/>
      <c r="G30" s="320"/>
      <c r="H30" s="299"/>
      <c r="I30" s="321"/>
      <c r="J30" s="322"/>
      <c r="K30" s="265"/>
      <c r="L30" s="323"/>
      <c r="M30" s="317"/>
    </row>
    <row r="31" spans="1:13" x14ac:dyDescent="0.3">
      <c r="B31" s="338"/>
    </row>
    <row r="32" spans="1:13" x14ac:dyDescent="0.3">
      <c r="A32" s="477" t="s">
        <v>425</v>
      </c>
      <c r="B32" s="477"/>
      <c r="C32" s="477"/>
      <c r="D32" s="477"/>
      <c r="E32" s="477"/>
      <c r="F32" s="477"/>
      <c r="G32" s="477"/>
      <c r="H32" s="477"/>
      <c r="I32" s="477"/>
      <c r="J32" s="477"/>
      <c r="K32" s="477"/>
      <c r="L32" s="477"/>
    </row>
    <row r="33" spans="1:12" ht="49.8" customHeight="1" thickBot="1" x14ac:dyDescent="0.35">
      <c r="A33" s="548" t="s">
        <v>429</v>
      </c>
      <c r="B33" s="548"/>
      <c r="C33" s="548"/>
      <c r="D33" s="548"/>
      <c r="E33" s="548"/>
      <c r="F33" s="548"/>
      <c r="G33" s="548"/>
      <c r="H33" s="548"/>
      <c r="I33" s="548"/>
      <c r="J33" s="548"/>
      <c r="K33" s="548"/>
      <c r="L33" s="548"/>
    </row>
    <row r="34" spans="1:12" ht="40.799999999999997" customHeight="1" x14ac:dyDescent="0.3">
      <c r="A34" s="340" t="s">
        <v>309</v>
      </c>
      <c r="B34" s="340" t="s">
        <v>386</v>
      </c>
      <c r="C34" s="340" t="str">
        <f>LEGENDA!G29</f>
        <v>Obornik</v>
      </c>
      <c r="D34" s="340" t="str">
        <f>LEGENDA!G32</f>
        <v>Gnojowica</v>
      </c>
      <c r="E34" s="341" t="str">
        <f>LEGENDA!G31</f>
        <v>Gnojówka</v>
      </c>
      <c r="F34" s="341" t="str">
        <f>LEGENDA!G33</f>
        <v>Pomiot</v>
      </c>
      <c r="G34" s="341" t="s">
        <v>434</v>
      </c>
      <c r="H34" s="341" t="s">
        <v>392</v>
      </c>
    </row>
    <row r="35" spans="1:12" ht="60" thickBot="1" x14ac:dyDescent="0.35">
      <c r="A35" s="342"/>
      <c r="B35" s="342"/>
      <c r="C35" s="343" t="s">
        <v>431</v>
      </c>
      <c r="D35" s="343" t="s">
        <v>432</v>
      </c>
      <c r="E35" s="343" t="s">
        <v>432</v>
      </c>
      <c r="F35" s="343" t="s">
        <v>431</v>
      </c>
      <c r="G35" s="343" t="s">
        <v>433</v>
      </c>
      <c r="H35" s="343" t="s">
        <v>433</v>
      </c>
    </row>
    <row r="36" spans="1:12" ht="43.8" thickBot="1" x14ac:dyDescent="0.35">
      <c r="A36" s="344">
        <v>1</v>
      </c>
      <c r="B36" s="345" t="s">
        <v>393</v>
      </c>
      <c r="C36" s="339">
        <f t="array" ref="C36">SUM(SUMIF($G$11:$G$30,LEGENDA!$G$29:$H$30,$H$11:$H$30))</f>
        <v>0</v>
      </c>
      <c r="D36" s="339">
        <f t="shared" ref="D36:F36" si="0">SUMIF($G$11:$G$30,D$34,$H$11:$H$30)</f>
        <v>0</v>
      </c>
      <c r="E36" s="339">
        <f t="shared" si="0"/>
        <v>0</v>
      </c>
      <c r="F36" s="339">
        <f t="shared" si="0"/>
        <v>0</v>
      </c>
      <c r="G36" s="339">
        <f t="array" ref="G36">SUM(SUMIF($G$11:$G$30,LEGENDA!$G$34:$G$35,$H$11:$H$30))</f>
        <v>0</v>
      </c>
      <c r="H36" s="339">
        <f t="array" ref="H36">SUM(SUMIF($G$11:$G$30,LEGENDA!$G$36:$H$39,$H$11:$H$30))</f>
        <v>0</v>
      </c>
    </row>
    <row r="37" spans="1:12" ht="15" thickBot="1" x14ac:dyDescent="0.35">
      <c r="A37" s="346"/>
      <c r="B37" s="347"/>
      <c r="C37" s="348"/>
      <c r="D37" s="348"/>
      <c r="E37" s="348"/>
      <c r="F37" s="348"/>
      <c r="G37" s="348"/>
      <c r="H37" s="348"/>
    </row>
    <row r="38" spans="1:12" ht="43.8" thickBot="1" x14ac:dyDescent="0.35">
      <c r="A38" s="344">
        <v>2</v>
      </c>
      <c r="B38" s="349" t="s">
        <v>394</v>
      </c>
      <c r="C38" s="339">
        <f>SUMIF($J$11:$J$30,C$34,$K$11:$K$30)</f>
        <v>0</v>
      </c>
      <c r="D38" s="339">
        <f t="shared" ref="D38:F38" si="1">SUMIF($J$11:$J$30,D$34,$K$11:$K$30)</f>
        <v>0</v>
      </c>
      <c r="E38" s="339">
        <f t="shared" si="1"/>
        <v>0</v>
      </c>
      <c r="F38" s="339">
        <f t="shared" si="1"/>
        <v>0</v>
      </c>
      <c r="G38" s="339">
        <f t="array" ref="G38">SUM(SUMIF($J$11:$J$30,LEGENDA!$G$34:$G$35,$K$11:$K$30))</f>
        <v>0</v>
      </c>
      <c r="H38" s="339">
        <f t="array" ref="H38">SUM(SUMIF($J$11:$J$30,LEGENDA!$G$36:$H$39,$K$11:$K$30))</f>
        <v>0</v>
      </c>
    </row>
    <row r="39" spans="1:12" ht="29.4" thickBot="1" x14ac:dyDescent="0.35">
      <c r="A39" s="344">
        <v>3</v>
      </c>
      <c r="B39" s="345" t="s">
        <v>435</v>
      </c>
      <c r="C39" s="339">
        <f>C36+C38</f>
        <v>0</v>
      </c>
      <c r="D39" s="339">
        <f t="shared" ref="D39:H39" si="2">D36+D38</f>
        <v>0</v>
      </c>
      <c r="E39" s="339">
        <f t="shared" si="2"/>
        <v>0</v>
      </c>
      <c r="F39" s="339">
        <f t="shared" si="2"/>
        <v>0</v>
      </c>
      <c r="G39" s="339">
        <f t="shared" si="2"/>
        <v>0</v>
      </c>
      <c r="H39" s="339">
        <f t="shared" si="2"/>
        <v>0</v>
      </c>
    </row>
    <row r="40" spans="1:12" ht="29.4" thickBot="1" x14ac:dyDescent="0.35">
      <c r="A40" s="264">
        <v>4</v>
      </c>
      <c r="B40" s="300" t="s">
        <v>396</v>
      </c>
      <c r="C40" s="339">
        <f t="array" ref="C40">SUM(SUMIF($G$11:$G$30,LEGENDA!$G$29:$H$30,$M$11:$M$30))</f>
        <v>0</v>
      </c>
      <c r="D40" s="339">
        <f>SUMIF($G$11:$G$30,D$34,$M$11:$M$30)</f>
        <v>0</v>
      </c>
      <c r="E40" s="339">
        <f>SUMIF($G$11:$G$30,E$34,$M$11:$M$30)</f>
        <v>0</v>
      </c>
      <c r="F40" s="339">
        <f>SUMIF($G$11:$G$30,F$34,$M$11:$M$30)</f>
        <v>0</v>
      </c>
      <c r="G40" s="339">
        <f t="array" ref="G40">SUM(SUMIF($G$11:$G$30,LEGENDA!$G$34:$G$35,$M$11:$M$30))</f>
        <v>0</v>
      </c>
      <c r="H40" s="339">
        <f t="array" ref="H40">SUM(SUMIF($G$11:$G$30,LEGENDA!$G$36:$H$39,$M$11:$M$30))</f>
        <v>0</v>
      </c>
    </row>
    <row r="41" spans="1:12" ht="69.599999999999994" hidden="1" thickBot="1" x14ac:dyDescent="0.35">
      <c r="A41" s="264">
        <v>5</v>
      </c>
      <c r="B41" s="294" t="s">
        <v>397</v>
      </c>
      <c r="C41" s="265"/>
      <c r="D41" s="265"/>
      <c r="E41" s="265"/>
      <c r="F41" s="265"/>
      <c r="G41" s="265"/>
      <c r="H41" s="265"/>
    </row>
  </sheetData>
  <sheetProtection password="8648" sheet="1" objects="1" scenarios="1"/>
  <mergeCells count="17">
    <mergeCell ref="A33:L33"/>
    <mergeCell ref="A32:L32"/>
    <mergeCell ref="B8:B9"/>
    <mergeCell ref="F8:F9"/>
    <mergeCell ref="J6:L6"/>
    <mergeCell ref="A4:L4"/>
    <mergeCell ref="A5:M5"/>
    <mergeCell ref="C2:E2"/>
    <mergeCell ref="A6:A9"/>
    <mergeCell ref="C8:E8"/>
    <mergeCell ref="G8:I8"/>
    <mergeCell ref="J8:L8"/>
    <mergeCell ref="B6:E6"/>
    <mergeCell ref="F6:I6"/>
    <mergeCell ref="B7:E7"/>
    <mergeCell ref="F7:I7"/>
    <mergeCell ref="J7:L7"/>
  </mergeCells>
  <conditionalFormatting sqref="C11:E30 G11:M30">
    <cfRule type="containsBlanks" dxfId="34" priority="9">
      <formula>LEN(TRIM(C11))=0</formula>
    </cfRule>
  </conditionalFormatting>
  <conditionalFormatting sqref="B11:B30">
    <cfRule type="containsBlanks" dxfId="33" priority="8">
      <formula>LEN(TRIM(B11))=0</formula>
    </cfRule>
  </conditionalFormatting>
  <conditionalFormatting sqref="C38:F38">
    <cfRule type="containsBlanks" dxfId="32" priority="7">
      <formula>LEN(TRIM(C38))=0</formula>
    </cfRule>
  </conditionalFormatting>
  <conditionalFormatting sqref="C36:H36">
    <cfRule type="containsBlanks" dxfId="31" priority="6">
      <formula>LEN(TRIM(C36))=0</formula>
    </cfRule>
  </conditionalFormatting>
  <conditionalFormatting sqref="C41:H41">
    <cfRule type="containsBlanks" dxfId="30" priority="5">
      <formula>LEN(TRIM(C41))=0</formula>
    </cfRule>
  </conditionalFormatting>
  <conditionalFormatting sqref="F11:F30">
    <cfRule type="containsBlanks" dxfId="29" priority="4">
      <formula>LEN(TRIM(F11))=0</formula>
    </cfRule>
  </conditionalFormatting>
  <conditionalFormatting sqref="G38:H38">
    <cfRule type="containsBlanks" dxfId="28" priority="3">
      <formula>LEN(TRIM(G38))=0</formula>
    </cfRule>
  </conditionalFormatting>
  <conditionalFormatting sqref="D40:F40">
    <cfRule type="containsBlanks" dxfId="27" priority="2">
      <formula>LEN(TRIM(D40))=0</formula>
    </cfRule>
  </conditionalFormatting>
  <conditionalFormatting sqref="C40">
    <cfRule type="containsBlanks" dxfId="26" priority="1">
      <formula>LEN(TRIM(C40))=0</formula>
    </cfRule>
  </conditionalFormatting>
  <dataValidations count="1">
    <dataValidation allowBlank="1" showInputMessage="1" showErrorMessage="1" error="WYBIERZ Z LISTY" sqref="H11:I30 K11:M30 C11:E30" xr:uid="{C63EC16D-FF55-4BE8-A522-294840406314}"/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&amp;LAplikację excel opracował: Krzysztof Graf, OSChR w Poznaniu&amp;RPNA wersja 1.8</oddFooter>
  </headerFooter>
  <rowBreaks count="1" manualBreakCount="1">
    <brk id="33" max="12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WYBIERZ Z LISTY" xr:uid="{530B9491-E1C7-48BC-801C-2966DEBA048D}">
          <x14:formula1>
            <xm:f>LEGENDA!$B$49:$B$105</xm:f>
          </x14:formula1>
          <xm:sqref>B11:B30</xm:sqref>
        </x14:dataValidation>
        <x14:dataValidation type="list" allowBlank="1" showInputMessage="1" showErrorMessage="1" error="WYBIERZ Z LISTY" xr:uid="{BB0D17B3-ACC9-4E0A-8DEE-17D659376F07}">
          <x14:formula1>
            <xm:f>LEGENDA!$G$29:$G$39</xm:f>
          </x14:formula1>
          <xm:sqref>G11:G30</xm:sqref>
        </x14:dataValidation>
        <x14:dataValidation type="list" allowBlank="1" showInputMessage="1" showErrorMessage="1" error="WYBIERZ Z LISTY" xr:uid="{5935DCA2-CE98-4A35-AEBA-759A2943F6F8}">
          <x14:formula1>
            <xm:f>LEGENDA!$A$49:$A$109</xm:f>
          </x14:formula1>
          <xm:sqref>F11:F30</xm:sqref>
        </x14:dataValidation>
        <x14:dataValidation type="list" allowBlank="1" showInputMessage="1" showErrorMessage="1" error="WYBIERZ Z LISTY" xr:uid="{49143154-E935-4F33-85B3-B53F2C87CD0D}">
          <x14:formula1>
            <xm:f>LEGENDA!$D$29:$D$39</xm:f>
          </x14:formula1>
          <xm:sqref>J11:J30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8C800-99D0-48AB-895E-05F6555D81E0}">
  <sheetPr codeName="Arkusz9">
    <tabColor theme="9" tint="0.39997558519241921"/>
  </sheetPr>
  <dimension ref="A1:M38"/>
  <sheetViews>
    <sheetView zoomScaleNormal="100" workbookViewId="0">
      <selection activeCell="D25" sqref="D25"/>
    </sheetView>
  </sheetViews>
  <sheetFormatPr defaultRowHeight="14.4" x14ac:dyDescent="0.3"/>
  <cols>
    <col min="1" max="1" width="4" style="255" customWidth="1"/>
    <col min="2" max="2" width="35.33203125" style="255" customWidth="1"/>
    <col min="3" max="4" width="22.88671875" style="255" customWidth="1"/>
    <col min="5" max="5" width="21.77734375" style="255" customWidth="1"/>
    <col min="6" max="6" width="35" style="255" hidden="1" customWidth="1"/>
    <col min="7" max="7" width="20.44140625" style="255" hidden="1" customWidth="1"/>
    <col min="8" max="8" width="0.77734375" style="255" hidden="1" customWidth="1"/>
    <col min="9" max="9" width="11.77734375" style="255" customWidth="1"/>
    <col min="10" max="10" width="14.6640625" style="255" customWidth="1"/>
    <col min="11" max="11" width="10.88671875" style="255" customWidth="1"/>
    <col min="12" max="12" width="15.21875" style="255" customWidth="1"/>
    <col min="13" max="13" width="19" style="255" hidden="1" customWidth="1"/>
    <col min="14" max="16384" width="8.88671875" style="255"/>
  </cols>
  <sheetData>
    <row r="1" spans="1:13" x14ac:dyDescent="0.3">
      <c r="A1" s="337" t="s">
        <v>315</v>
      </c>
      <c r="L1" s="256" t="s">
        <v>328</v>
      </c>
    </row>
    <row r="2" spans="1:13" ht="15.6" x14ac:dyDescent="0.3">
      <c r="A2" s="207"/>
      <c r="B2" s="207"/>
      <c r="C2" s="466" t="str">
        <f>IF(DANE!L2="","",DANE!L2)</f>
        <v/>
      </c>
      <c r="D2" s="466"/>
      <c r="E2" s="466"/>
      <c r="F2" s="257"/>
      <c r="G2" s="257"/>
    </row>
    <row r="3" spans="1:13" ht="21" x14ac:dyDescent="0.4">
      <c r="A3" s="258"/>
      <c r="B3" s="258"/>
      <c r="C3" s="258"/>
      <c r="D3" s="259"/>
      <c r="E3" s="259"/>
      <c r="F3" s="260"/>
      <c r="G3" s="260"/>
    </row>
    <row r="4" spans="1:13" ht="31.2" customHeight="1" x14ac:dyDescent="0.3">
      <c r="A4" s="481" t="s">
        <v>385</v>
      </c>
      <c r="B4" s="481"/>
      <c r="C4" s="481"/>
      <c r="D4" s="481"/>
      <c r="E4" s="481"/>
      <c r="F4" s="481"/>
      <c r="G4" s="481"/>
      <c r="H4" s="481"/>
      <c r="I4" s="481"/>
      <c r="J4" s="481"/>
      <c r="K4" s="481"/>
      <c r="L4" s="481"/>
      <c r="M4" s="336"/>
    </row>
    <row r="5" spans="1:13" ht="31.2" customHeight="1" thickBot="1" x14ac:dyDescent="0.35">
      <c r="A5" s="482" t="s">
        <v>413</v>
      </c>
      <c r="B5" s="482"/>
      <c r="C5" s="482"/>
      <c r="D5" s="482"/>
      <c r="E5" s="482"/>
      <c r="F5" s="482"/>
      <c r="G5" s="482"/>
      <c r="H5" s="482"/>
      <c r="I5" s="482"/>
      <c r="J5" s="482"/>
      <c r="K5" s="482"/>
      <c r="L5" s="482"/>
      <c r="M5" s="482"/>
    </row>
    <row r="6" spans="1:13" s="262" customFormat="1" ht="33.6" customHeight="1" thickBot="1" x14ac:dyDescent="0.35">
      <c r="A6" s="483" t="s">
        <v>309</v>
      </c>
      <c r="B6" s="486" t="s">
        <v>411</v>
      </c>
      <c r="C6" s="487"/>
      <c r="D6" s="487"/>
      <c r="E6" s="488"/>
      <c r="F6" s="324"/>
      <c r="G6" s="493" t="s">
        <v>423</v>
      </c>
      <c r="H6" s="494"/>
      <c r="I6" s="495"/>
      <c r="J6" s="489" t="s">
        <v>408</v>
      </c>
      <c r="K6" s="490"/>
      <c r="L6" s="491"/>
      <c r="M6" s="285"/>
    </row>
    <row r="7" spans="1:13" s="262" customFormat="1" ht="72.599999999999994" customHeight="1" thickBot="1" x14ac:dyDescent="0.35">
      <c r="A7" s="484"/>
      <c r="B7" s="325" t="s">
        <v>410</v>
      </c>
      <c r="C7" s="486" t="s">
        <v>409</v>
      </c>
      <c r="D7" s="487"/>
      <c r="E7" s="488"/>
      <c r="F7" s="326"/>
      <c r="G7" s="496"/>
      <c r="H7" s="497"/>
      <c r="I7" s="498"/>
      <c r="J7" s="492" t="s">
        <v>383</v>
      </c>
      <c r="K7" s="487"/>
      <c r="L7" s="488"/>
      <c r="M7" s="286"/>
    </row>
    <row r="8" spans="1:13" s="262" customFormat="1" ht="78.599999999999994" customHeight="1" thickBot="1" x14ac:dyDescent="0.35">
      <c r="A8" s="485"/>
      <c r="B8" s="327"/>
      <c r="C8" s="328" t="s">
        <v>312</v>
      </c>
      <c r="D8" s="329" t="s">
        <v>313</v>
      </c>
      <c r="E8" s="330" t="s">
        <v>314</v>
      </c>
      <c r="F8" s="331"/>
      <c r="G8" s="332" t="s">
        <v>381</v>
      </c>
      <c r="H8" s="328" t="s">
        <v>407</v>
      </c>
      <c r="I8" s="333" t="s">
        <v>414</v>
      </c>
      <c r="J8" s="334" t="s">
        <v>381</v>
      </c>
      <c r="K8" s="335" t="s">
        <v>384</v>
      </c>
      <c r="L8" s="328" t="s">
        <v>422</v>
      </c>
      <c r="M8" s="304" t="s">
        <v>317</v>
      </c>
    </row>
    <row r="9" spans="1:13" ht="19.95" customHeight="1" thickBot="1" x14ac:dyDescent="0.35">
      <c r="A9" s="264">
        <v>1</v>
      </c>
      <c r="B9" s="265"/>
      <c r="C9" s="299"/>
      <c r="D9" s="299"/>
      <c r="E9" s="302"/>
      <c r="F9" s="303"/>
      <c r="G9" s="320"/>
      <c r="H9" s="299"/>
      <c r="I9" s="321"/>
      <c r="J9" s="322"/>
      <c r="K9" s="265"/>
      <c r="L9" s="323"/>
      <c r="M9" s="267"/>
    </row>
    <row r="10" spans="1:13" ht="19.95" customHeight="1" thickBot="1" x14ac:dyDescent="0.35">
      <c r="A10" s="264">
        <v>2</v>
      </c>
      <c r="B10" s="265"/>
      <c r="C10" s="299"/>
      <c r="D10" s="299"/>
      <c r="E10" s="302"/>
      <c r="F10" s="303"/>
      <c r="G10" s="320"/>
      <c r="H10" s="299"/>
      <c r="I10" s="321"/>
      <c r="J10" s="322"/>
      <c r="K10" s="265"/>
      <c r="L10" s="323"/>
      <c r="M10" s="267"/>
    </row>
    <row r="11" spans="1:13" ht="19.95" customHeight="1" thickBot="1" x14ac:dyDescent="0.35">
      <c r="A11" s="264">
        <v>3</v>
      </c>
      <c r="B11" s="265"/>
      <c r="C11" s="299"/>
      <c r="D11" s="299"/>
      <c r="E11" s="302"/>
      <c r="F11" s="303"/>
      <c r="G11" s="320"/>
      <c r="H11" s="299"/>
      <c r="I11" s="321"/>
      <c r="J11" s="322"/>
      <c r="K11" s="265"/>
      <c r="L11" s="323"/>
      <c r="M11" s="267"/>
    </row>
    <row r="12" spans="1:13" ht="19.95" customHeight="1" thickBot="1" x14ac:dyDescent="0.35">
      <c r="A12" s="264">
        <v>4</v>
      </c>
      <c r="B12" s="265"/>
      <c r="C12" s="299"/>
      <c r="D12" s="299"/>
      <c r="E12" s="302"/>
      <c r="F12" s="303"/>
      <c r="G12" s="320"/>
      <c r="H12" s="299"/>
      <c r="I12" s="321"/>
      <c r="J12" s="322"/>
      <c r="K12" s="265"/>
      <c r="L12" s="323"/>
      <c r="M12" s="267"/>
    </row>
    <row r="13" spans="1:13" ht="19.95" customHeight="1" thickBot="1" x14ac:dyDescent="0.35">
      <c r="A13" s="264">
        <v>5</v>
      </c>
      <c r="B13" s="265"/>
      <c r="C13" s="299"/>
      <c r="D13" s="299"/>
      <c r="E13" s="302"/>
      <c r="F13" s="303"/>
      <c r="G13" s="320"/>
      <c r="H13" s="299"/>
      <c r="I13" s="321"/>
      <c r="J13" s="322"/>
      <c r="K13" s="265"/>
      <c r="L13" s="323"/>
      <c r="M13" s="267"/>
    </row>
    <row r="14" spans="1:13" ht="15" customHeight="1" thickBot="1" x14ac:dyDescent="0.35">
      <c r="A14" s="264">
        <v>6</v>
      </c>
      <c r="B14" s="265"/>
      <c r="C14" s="299"/>
      <c r="D14" s="299"/>
      <c r="E14" s="302"/>
      <c r="F14" s="303"/>
      <c r="G14" s="320"/>
      <c r="H14" s="299"/>
      <c r="I14" s="321"/>
      <c r="J14" s="322"/>
      <c r="K14" s="265"/>
      <c r="L14" s="323"/>
      <c r="M14" s="267"/>
    </row>
    <row r="15" spans="1:13" ht="15" customHeight="1" thickBot="1" x14ac:dyDescent="0.35">
      <c r="A15" s="264">
        <v>7</v>
      </c>
      <c r="B15" s="265"/>
      <c r="C15" s="299"/>
      <c r="D15" s="299"/>
      <c r="E15" s="302"/>
      <c r="F15" s="303"/>
      <c r="G15" s="320"/>
      <c r="H15" s="299"/>
      <c r="I15" s="321"/>
      <c r="J15" s="322"/>
      <c r="K15" s="265"/>
      <c r="L15" s="323"/>
      <c r="M15" s="267"/>
    </row>
    <row r="16" spans="1:13" ht="15" customHeight="1" thickBot="1" x14ac:dyDescent="0.35">
      <c r="A16" s="264">
        <v>8</v>
      </c>
      <c r="B16" s="265"/>
      <c r="C16" s="299"/>
      <c r="D16" s="299"/>
      <c r="E16" s="302"/>
      <c r="F16" s="303"/>
      <c r="G16" s="320"/>
      <c r="H16" s="299"/>
      <c r="I16" s="321"/>
      <c r="J16" s="322"/>
      <c r="K16" s="265"/>
      <c r="L16" s="323"/>
      <c r="M16" s="267"/>
    </row>
    <row r="17" spans="1:13" ht="15" customHeight="1" thickBot="1" x14ac:dyDescent="0.35">
      <c r="A17" s="264">
        <v>9</v>
      </c>
      <c r="B17" s="265"/>
      <c r="C17" s="299"/>
      <c r="D17" s="299"/>
      <c r="E17" s="302"/>
      <c r="F17" s="303"/>
      <c r="G17" s="320"/>
      <c r="H17" s="299"/>
      <c r="I17" s="321"/>
      <c r="J17" s="322"/>
      <c r="K17" s="265"/>
      <c r="L17" s="323"/>
      <c r="M17" s="267"/>
    </row>
    <row r="18" spans="1:13" ht="15" customHeight="1" thickBot="1" x14ac:dyDescent="0.35">
      <c r="A18" s="264">
        <v>10</v>
      </c>
      <c r="B18" s="265"/>
      <c r="C18" s="299"/>
      <c r="D18" s="299"/>
      <c r="E18" s="302"/>
      <c r="F18" s="303"/>
      <c r="G18" s="320"/>
      <c r="H18" s="299"/>
      <c r="I18" s="321"/>
      <c r="J18" s="322"/>
      <c r="K18" s="265"/>
      <c r="L18" s="323"/>
      <c r="M18" s="267"/>
    </row>
    <row r="19" spans="1:13" ht="15" customHeight="1" thickBot="1" x14ac:dyDescent="0.35">
      <c r="A19" s="264">
        <v>11</v>
      </c>
      <c r="B19" s="265"/>
      <c r="C19" s="299"/>
      <c r="D19" s="299"/>
      <c r="E19" s="302"/>
      <c r="F19" s="303"/>
      <c r="G19" s="320"/>
      <c r="H19" s="299"/>
      <c r="I19" s="321"/>
      <c r="J19" s="322"/>
      <c r="K19" s="265"/>
      <c r="L19" s="323"/>
      <c r="M19" s="267"/>
    </row>
    <row r="20" spans="1:13" ht="15" customHeight="1" thickBot="1" x14ac:dyDescent="0.35">
      <c r="A20" s="264">
        <v>12</v>
      </c>
      <c r="B20" s="265"/>
      <c r="C20" s="299"/>
      <c r="D20" s="299"/>
      <c r="E20" s="302"/>
      <c r="F20" s="303"/>
      <c r="G20" s="320"/>
      <c r="H20" s="299"/>
      <c r="I20" s="321"/>
      <c r="J20" s="322"/>
      <c r="K20" s="265"/>
      <c r="L20" s="323"/>
      <c r="M20" s="267"/>
    </row>
    <row r="21" spans="1:13" ht="15" customHeight="1" thickBot="1" x14ac:dyDescent="0.35">
      <c r="A21" s="264">
        <v>13</v>
      </c>
      <c r="B21" s="265"/>
      <c r="C21" s="299"/>
      <c r="D21" s="299"/>
      <c r="E21" s="302"/>
      <c r="F21" s="303"/>
      <c r="G21" s="320"/>
      <c r="H21" s="299"/>
      <c r="I21" s="321"/>
      <c r="J21" s="322"/>
      <c r="K21" s="265"/>
      <c r="L21" s="323"/>
      <c r="M21" s="267"/>
    </row>
    <row r="22" spans="1:13" ht="15" customHeight="1" thickBot="1" x14ac:dyDescent="0.35">
      <c r="A22" s="264">
        <v>14</v>
      </c>
      <c r="B22" s="265"/>
      <c r="C22" s="299"/>
      <c r="D22" s="299"/>
      <c r="E22" s="302"/>
      <c r="F22" s="303"/>
      <c r="G22" s="320"/>
      <c r="H22" s="299"/>
      <c r="I22" s="321"/>
      <c r="J22" s="322"/>
      <c r="K22" s="265"/>
      <c r="L22" s="323"/>
      <c r="M22" s="267"/>
    </row>
    <row r="23" spans="1:13" ht="15" customHeight="1" thickBot="1" x14ac:dyDescent="0.35">
      <c r="A23" s="264">
        <v>15</v>
      </c>
      <c r="B23" s="265"/>
      <c r="C23" s="299"/>
      <c r="D23" s="299"/>
      <c r="E23" s="302"/>
      <c r="F23" s="303"/>
      <c r="G23" s="320"/>
      <c r="H23" s="299"/>
      <c r="I23" s="321"/>
      <c r="J23" s="322"/>
      <c r="K23" s="265"/>
      <c r="L23" s="323"/>
      <c r="M23" s="267"/>
    </row>
    <row r="24" spans="1:13" ht="15" customHeight="1" thickBot="1" x14ac:dyDescent="0.35">
      <c r="A24" s="264">
        <v>16</v>
      </c>
      <c r="B24" s="265"/>
      <c r="C24" s="299"/>
      <c r="D24" s="299"/>
      <c r="E24" s="302"/>
      <c r="F24" s="303"/>
      <c r="G24" s="320"/>
      <c r="H24" s="299"/>
      <c r="I24" s="321"/>
      <c r="J24" s="322"/>
      <c r="K24" s="265"/>
      <c r="L24" s="323"/>
      <c r="M24" s="267"/>
    </row>
    <row r="25" spans="1:13" ht="15" customHeight="1" thickBot="1" x14ac:dyDescent="0.35">
      <c r="A25" s="264">
        <v>17</v>
      </c>
      <c r="B25" s="265"/>
      <c r="C25" s="299"/>
      <c r="D25" s="299"/>
      <c r="E25" s="302"/>
      <c r="F25" s="303"/>
      <c r="G25" s="320"/>
      <c r="H25" s="299"/>
      <c r="I25" s="321"/>
      <c r="J25" s="322"/>
      <c r="K25" s="265"/>
      <c r="L25" s="323"/>
      <c r="M25" s="267"/>
    </row>
    <row r="26" spans="1:13" ht="15" customHeight="1" thickBot="1" x14ac:dyDescent="0.35">
      <c r="A26" s="264">
        <v>18</v>
      </c>
      <c r="B26" s="265"/>
      <c r="C26" s="299"/>
      <c r="D26" s="299"/>
      <c r="E26" s="302"/>
      <c r="F26" s="303"/>
      <c r="G26" s="320"/>
      <c r="H26" s="299"/>
      <c r="I26" s="321"/>
      <c r="J26" s="322"/>
      <c r="K26" s="265"/>
      <c r="L26" s="323"/>
      <c r="M26" s="267"/>
    </row>
    <row r="27" spans="1:13" ht="15" customHeight="1" thickBot="1" x14ac:dyDescent="0.35">
      <c r="A27" s="264">
        <v>19</v>
      </c>
      <c r="B27" s="265"/>
      <c r="C27" s="299"/>
      <c r="D27" s="299"/>
      <c r="E27" s="302"/>
      <c r="F27" s="303"/>
      <c r="G27" s="320"/>
      <c r="H27" s="299"/>
      <c r="I27" s="321"/>
      <c r="J27" s="322"/>
      <c r="K27" s="265"/>
      <c r="L27" s="323"/>
      <c r="M27" s="267"/>
    </row>
    <row r="28" spans="1:13" ht="15" customHeight="1" thickBot="1" x14ac:dyDescent="0.35">
      <c r="A28" s="264">
        <v>20</v>
      </c>
      <c r="B28" s="265"/>
      <c r="C28" s="299"/>
      <c r="D28" s="299"/>
      <c r="E28" s="302"/>
      <c r="F28" s="303"/>
      <c r="G28" s="320"/>
      <c r="H28" s="299"/>
      <c r="I28" s="321"/>
      <c r="J28" s="322"/>
      <c r="K28" s="265"/>
      <c r="L28" s="323"/>
      <c r="M28" s="267"/>
    </row>
    <row r="30" spans="1:13" x14ac:dyDescent="0.3">
      <c r="A30" s="271" t="s">
        <v>144</v>
      </c>
      <c r="B30" s="272" t="s">
        <v>412</v>
      </c>
    </row>
    <row r="31" spans="1:13" ht="39" customHeight="1" x14ac:dyDescent="0.3">
      <c r="A31" s="291" t="s">
        <v>146</v>
      </c>
      <c r="B31" s="480" t="s">
        <v>415</v>
      </c>
      <c r="C31" s="480"/>
      <c r="D31" s="480"/>
      <c r="E31" s="480"/>
      <c r="F31" s="480"/>
      <c r="G31" s="480"/>
      <c r="H31" s="480"/>
      <c r="I31" s="480"/>
      <c r="J31" s="480"/>
      <c r="K31" s="480"/>
      <c r="L31" s="480"/>
    </row>
    <row r="32" spans="1:13" ht="409.6" hidden="1" thickBot="1" x14ac:dyDescent="0.35">
      <c r="A32" s="288" t="s">
        <v>309</v>
      </c>
      <c r="B32" s="289" t="s">
        <v>386</v>
      </c>
      <c r="C32" s="263" t="s">
        <v>387</v>
      </c>
      <c r="D32" s="261" t="s">
        <v>388</v>
      </c>
      <c r="E32" s="261" t="s">
        <v>389</v>
      </c>
      <c r="F32" s="261" t="s">
        <v>390</v>
      </c>
      <c r="G32" s="261" t="s">
        <v>391</v>
      </c>
      <c r="H32" s="261" t="s">
        <v>392</v>
      </c>
    </row>
    <row r="33" spans="1:8" ht="15" hidden="1" thickBot="1" x14ac:dyDescent="0.35">
      <c r="A33" s="264">
        <v>1</v>
      </c>
      <c r="B33" s="290" t="s">
        <v>393</v>
      </c>
      <c r="C33" s="265"/>
      <c r="D33" s="265"/>
      <c r="E33" s="265"/>
      <c r="F33" s="265"/>
      <c r="G33" s="265"/>
      <c r="H33" s="265"/>
    </row>
    <row r="34" spans="1:8" ht="15" hidden="1" thickBot="1" x14ac:dyDescent="0.35">
      <c r="A34" s="291"/>
      <c r="B34" s="270"/>
    </row>
    <row r="35" spans="1:8" ht="15" hidden="1" thickBot="1" x14ac:dyDescent="0.35">
      <c r="A35" s="264">
        <v>2</v>
      </c>
      <c r="B35" s="292" t="s">
        <v>394</v>
      </c>
      <c r="C35" s="265"/>
      <c r="D35" s="265"/>
      <c r="E35" s="265"/>
      <c r="F35" s="265"/>
      <c r="G35" s="265"/>
      <c r="H35" s="265"/>
    </row>
    <row r="36" spans="1:8" ht="15" hidden="1" thickBot="1" x14ac:dyDescent="0.35">
      <c r="A36" s="264">
        <v>3</v>
      </c>
      <c r="B36" s="290" t="s">
        <v>395</v>
      </c>
      <c r="C36" s="293">
        <f>[3]NN!AP$12</f>
        <v>0</v>
      </c>
      <c r="D36" s="293">
        <f>[3]NN!AQ$12</f>
        <v>0</v>
      </c>
      <c r="E36" s="293">
        <f>[3]NN!AR$12</f>
        <v>0</v>
      </c>
      <c r="F36" s="293">
        <f>[3]NN!AS$12</f>
        <v>0</v>
      </c>
      <c r="G36" s="293">
        <f>[3]NN!AT$12</f>
        <v>0</v>
      </c>
      <c r="H36" s="293">
        <f>[3]NN!AU$12</f>
        <v>373</v>
      </c>
    </row>
    <row r="37" spans="1:8" ht="15" hidden="1" thickBot="1" x14ac:dyDescent="0.35">
      <c r="A37" s="264">
        <v>4</v>
      </c>
      <c r="B37" s="292" t="s">
        <v>396</v>
      </c>
      <c r="C37" s="265"/>
      <c r="D37" s="265"/>
      <c r="E37" s="265"/>
      <c r="F37" s="265"/>
      <c r="G37" s="265"/>
      <c r="H37" s="265"/>
    </row>
    <row r="38" spans="1:8" ht="69.599999999999994" hidden="1" thickBot="1" x14ac:dyDescent="0.35">
      <c r="A38" s="264">
        <v>5</v>
      </c>
      <c r="B38" s="294" t="s">
        <v>397</v>
      </c>
      <c r="C38" s="265"/>
      <c r="D38" s="265"/>
      <c r="E38" s="265"/>
      <c r="F38" s="265"/>
      <c r="G38" s="265"/>
      <c r="H38" s="265"/>
    </row>
  </sheetData>
  <sheetProtection password="8648" sheet="1" objects="1" scenarios="1"/>
  <mergeCells count="10">
    <mergeCell ref="B31:L31"/>
    <mergeCell ref="C2:E2"/>
    <mergeCell ref="A4:L4"/>
    <mergeCell ref="A5:M5"/>
    <mergeCell ref="A6:A8"/>
    <mergeCell ref="B6:E6"/>
    <mergeCell ref="J6:L6"/>
    <mergeCell ref="C7:E7"/>
    <mergeCell ref="J7:L7"/>
    <mergeCell ref="G6:I7"/>
  </mergeCells>
  <conditionalFormatting sqref="C9:E28 G9:M28">
    <cfRule type="containsBlanks" dxfId="25" priority="6">
      <formula>LEN(TRIM(C9))=0</formula>
    </cfRule>
  </conditionalFormatting>
  <conditionalFormatting sqref="B9:B28">
    <cfRule type="containsBlanks" dxfId="24" priority="5">
      <formula>LEN(TRIM(B9))=0</formula>
    </cfRule>
  </conditionalFormatting>
  <conditionalFormatting sqref="C35:H35 C37:H37">
    <cfRule type="containsBlanks" dxfId="23" priority="4">
      <formula>LEN(TRIM(C35))=0</formula>
    </cfRule>
  </conditionalFormatting>
  <conditionalFormatting sqref="C33:H33">
    <cfRule type="containsBlanks" dxfId="22" priority="3">
      <formula>LEN(TRIM(C33))=0</formula>
    </cfRule>
  </conditionalFormatting>
  <conditionalFormatting sqref="C38:H38">
    <cfRule type="containsBlanks" dxfId="21" priority="2">
      <formula>LEN(TRIM(C38))=0</formula>
    </cfRule>
  </conditionalFormatting>
  <conditionalFormatting sqref="F9:F28">
    <cfRule type="containsBlanks" dxfId="20" priority="1">
      <formula>LEN(TRIM(F9))=0</formula>
    </cfRule>
  </conditionalFormatting>
  <dataValidations count="1">
    <dataValidation allowBlank="1" showInputMessage="1" showErrorMessage="1" error="WYBIERZ Z LISTY" sqref="H9:I28 K9:M28 C9:E28" xr:uid="{3D3E78B8-CB10-41DC-963B-D963C9C8B615}"/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orientation="landscape" r:id="rId1"/>
  <headerFooter>
    <oddFooter>&amp;LAplikacje excel opracował: Krzysztof Graf, OSChR w Poznaniu&amp;RPNA wersja 1.8</oddFooter>
  </headerFooter>
  <colBreaks count="1" manualBreakCount="1">
    <brk id="12" max="3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WYBIERZ Z LISTY" xr:uid="{51190DEA-02B8-4CA9-B4C7-38EF9E480172}">
          <x14:formula1>
            <xm:f>LEGENDA!$A$49:$A$109</xm:f>
          </x14:formula1>
          <xm:sqref>F9:F28</xm:sqref>
        </x14:dataValidation>
        <x14:dataValidation type="list" allowBlank="1" showInputMessage="1" showErrorMessage="1" error="WYBIERZ Z LISTY" xr:uid="{8A30BAAE-2746-40C9-B2ED-0E00AC0F741A}">
          <x14:formula1>
            <xm:f>LEGENDA!$G$29:$G$39</xm:f>
          </x14:formula1>
          <xm:sqref>G9:G28</xm:sqref>
        </x14:dataValidation>
        <x14:dataValidation type="list" allowBlank="1" showInputMessage="1" showErrorMessage="1" error="WYBIERZ Z LISTY" xr:uid="{612CC49C-13A1-422B-97ED-F5B0B2D369E8}">
          <x14:formula1>
            <xm:f>LEGENDA!$D$30:$D$39</xm:f>
          </x14:formula1>
          <xm:sqref>J9:J28</xm:sqref>
        </x14:dataValidation>
        <x14:dataValidation type="list" allowBlank="1" showInputMessage="1" showErrorMessage="1" error="WYBIERZ Z LISTY" xr:uid="{C9C34482-216C-40BD-ACD7-E77F7508664D}">
          <x14:formula1>
            <xm:f>LEGENDA!$B$49:$B$105</xm:f>
          </x14:formula1>
          <xm:sqref>B9:B28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E4193-501F-4355-90B0-D05ED960CAD8}">
  <sheetPr codeName="Arkusz8">
    <tabColor theme="9" tint="0.39997558519241921"/>
  </sheetPr>
  <dimension ref="A1:M29"/>
  <sheetViews>
    <sheetView zoomScaleNormal="100" workbookViewId="0">
      <selection activeCell="B9" sqref="B9"/>
    </sheetView>
  </sheetViews>
  <sheetFormatPr defaultRowHeight="14.4" x14ac:dyDescent="0.3"/>
  <cols>
    <col min="1" max="1" width="4" style="255" customWidth="1"/>
    <col min="2" max="2" width="70.44140625" style="255" customWidth="1"/>
    <col min="3" max="3" width="16.88671875" style="255" customWidth="1"/>
    <col min="4" max="4" width="21.44140625" style="255" customWidth="1"/>
    <col min="5" max="5" width="19" style="255" customWidth="1"/>
    <col min="6" max="7" width="16.88671875" style="255" hidden="1" customWidth="1"/>
    <col min="8" max="8" width="13.88671875" style="255" customWidth="1"/>
    <col min="9" max="9" width="9.88671875" style="255" customWidth="1"/>
    <col min="10" max="10" width="8.88671875" style="255"/>
    <col min="11" max="11" width="10.33203125" style="255" customWidth="1"/>
    <col min="12" max="12" width="8.88671875" style="255"/>
    <col min="13" max="13" width="19" style="255" customWidth="1"/>
    <col min="14" max="16384" width="8.88671875" style="255"/>
  </cols>
  <sheetData>
    <row r="1" spans="1:13" x14ac:dyDescent="0.3">
      <c r="A1" s="266" t="s">
        <v>315</v>
      </c>
      <c r="M1" s="256" t="s">
        <v>328</v>
      </c>
    </row>
    <row r="2" spans="1:13" ht="15.6" x14ac:dyDescent="0.3">
      <c r="A2" s="207"/>
      <c r="B2" s="207"/>
      <c r="C2" s="466" t="str">
        <f>IF(DANE!L2="","",DANE!L2)</f>
        <v/>
      </c>
      <c r="D2" s="466"/>
      <c r="E2" s="466"/>
      <c r="F2" s="257"/>
      <c r="G2" s="257"/>
    </row>
    <row r="3" spans="1:13" ht="21" x14ac:dyDescent="0.4">
      <c r="A3" s="258"/>
      <c r="B3" s="258"/>
      <c r="C3" s="258"/>
      <c r="D3" s="259"/>
      <c r="E3" s="259"/>
      <c r="F3" s="260"/>
      <c r="G3" s="260"/>
    </row>
    <row r="4" spans="1:13" ht="31.2" customHeight="1" x14ac:dyDescent="0.3">
      <c r="A4" s="268" t="s">
        <v>329</v>
      </c>
      <c r="B4" s="268"/>
      <c r="C4" s="268"/>
      <c r="D4" s="268"/>
      <c r="E4" s="268"/>
      <c r="F4" s="269"/>
      <c r="G4" s="269"/>
      <c r="H4" s="270"/>
      <c r="I4" s="270"/>
      <c r="J4" s="270"/>
      <c r="K4" s="270"/>
      <c r="L4" s="270"/>
      <c r="M4" s="270"/>
    </row>
    <row r="5" spans="1:13" ht="15" thickBot="1" x14ac:dyDescent="0.35">
      <c r="A5" s="499" t="s">
        <v>330</v>
      </c>
      <c r="B5" s="499"/>
      <c r="C5" s="499"/>
      <c r="D5" s="499"/>
      <c r="E5" s="499"/>
      <c r="F5" s="499"/>
      <c r="G5" s="499"/>
      <c r="H5" s="499"/>
      <c r="I5" s="499"/>
      <c r="J5" s="499"/>
      <c r="K5" s="499"/>
      <c r="L5" s="499"/>
      <c r="M5" s="499"/>
    </row>
    <row r="6" spans="1:13" s="262" customFormat="1" ht="19.8" customHeight="1" thickBot="1" x14ac:dyDescent="0.35">
      <c r="A6" s="467" t="s">
        <v>309</v>
      </c>
      <c r="B6" s="467" t="s">
        <v>410</v>
      </c>
      <c r="C6" s="470" t="s">
        <v>311</v>
      </c>
      <c r="D6" s="471"/>
      <c r="E6" s="473"/>
      <c r="F6" s="261"/>
      <c r="G6" s="261"/>
      <c r="H6" s="500" t="s">
        <v>318</v>
      </c>
      <c r="I6" s="475"/>
      <c r="J6" s="475"/>
      <c r="K6" s="475"/>
      <c r="L6" s="475"/>
      <c r="M6" s="476"/>
    </row>
    <row r="7" spans="1:13" s="262" customFormat="1" ht="70.8" customHeight="1" thickBot="1" x14ac:dyDescent="0.35">
      <c r="A7" s="469"/>
      <c r="B7" s="469"/>
      <c r="C7" s="263" t="s">
        <v>312</v>
      </c>
      <c r="D7" s="261" t="s">
        <v>313</v>
      </c>
      <c r="E7" s="261" t="s">
        <v>314</v>
      </c>
      <c r="F7" s="261" t="s">
        <v>314</v>
      </c>
      <c r="G7" s="261" t="s">
        <v>314</v>
      </c>
      <c r="H7" s="261" t="s">
        <v>417</v>
      </c>
      <c r="I7" s="261" t="s">
        <v>418</v>
      </c>
      <c r="J7" s="261" t="s">
        <v>419</v>
      </c>
      <c r="K7" s="261" t="s">
        <v>420</v>
      </c>
      <c r="L7" s="261" t="s">
        <v>421</v>
      </c>
      <c r="M7" s="261" t="s">
        <v>416</v>
      </c>
    </row>
    <row r="8" spans="1:13" ht="19.95" customHeight="1" thickBot="1" x14ac:dyDescent="0.35">
      <c r="A8" s="264">
        <v>1</v>
      </c>
      <c r="B8" s="265"/>
      <c r="C8" s="265"/>
      <c r="D8" s="265"/>
      <c r="E8" s="265"/>
      <c r="F8" s="265"/>
      <c r="G8" s="265"/>
      <c r="H8" s="317"/>
      <c r="I8" s="317"/>
      <c r="J8" s="317"/>
      <c r="K8" s="317"/>
      <c r="L8" s="317"/>
      <c r="M8" s="317"/>
    </row>
    <row r="9" spans="1:13" ht="19.95" customHeight="1" thickBot="1" x14ac:dyDescent="0.35">
      <c r="A9" s="264">
        <v>2</v>
      </c>
      <c r="B9" s="265"/>
      <c r="C9" s="265"/>
      <c r="D9" s="265"/>
      <c r="E9" s="265"/>
      <c r="F9" s="265"/>
      <c r="G9" s="265"/>
      <c r="H9" s="317"/>
      <c r="I9" s="317"/>
      <c r="J9" s="317"/>
      <c r="K9" s="317"/>
      <c r="L9" s="317"/>
      <c r="M9" s="317"/>
    </row>
    <row r="10" spans="1:13" ht="19.95" customHeight="1" thickBot="1" x14ac:dyDescent="0.35">
      <c r="A10" s="264">
        <v>3</v>
      </c>
      <c r="B10" s="265"/>
      <c r="C10" s="265"/>
      <c r="D10" s="265"/>
      <c r="E10" s="265"/>
      <c r="F10" s="265"/>
      <c r="G10" s="265"/>
      <c r="H10" s="317"/>
      <c r="I10" s="317"/>
      <c r="J10" s="317"/>
      <c r="K10" s="317"/>
      <c r="L10" s="317"/>
      <c r="M10" s="317"/>
    </row>
    <row r="11" spans="1:13" ht="19.95" customHeight="1" thickBot="1" x14ac:dyDescent="0.35">
      <c r="A11" s="264">
        <v>4</v>
      </c>
      <c r="B11" s="265"/>
      <c r="C11" s="265"/>
      <c r="D11" s="265"/>
      <c r="E11" s="265"/>
      <c r="F11" s="265"/>
      <c r="G11" s="265"/>
      <c r="H11" s="317"/>
      <c r="I11" s="317"/>
      <c r="J11" s="317"/>
      <c r="K11" s="317"/>
      <c r="L11" s="317"/>
      <c r="M11" s="317"/>
    </row>
    <row r="12" spans="1:13" ht="19.95" customHeight="1" thickBot="1" x14ac:dyDescent="0.35">
      <c r="A12" s="264">
        <v>5</v>
      </c>
      <c r="B12" s="265"/>
      <c r="C12" s="265"/>
      <c r="D12" s="265"/>
      <c r="E12" s="265"/>
      <c r="F12" s="265"/>
      <c r="G12" s="265"/>
      <c r="H12" s="317"/>
      <c r="I12" s="317"/>
      <c r="J12" s="317"/>
      <c r="K12" s="317"/>
      <c r="L12" s="317"/>
      <c r="M12" s="317"/>
    </row>
    <row r="13" spans="1:13" ht="15" customHeight="1" thickBot="1" x14ac:dyDescent="0.35">
      <c r="A13" s="264">
        <v>6</v>
      </c>
      <c r="B13" s="265"/>
      <c r="C13" s="265"/>
      <c r="D13" s="265"/>
      <c r="E13" s="265"/>
      <c r="F13" s="265"/>
      <c r="G13" s="265"/>
      <c r="H13" s="317"/>
      <c r="I13" s="317"/>
      <c r="J13" s="317"/>
      <c r="K13" s="317"/>
      <c r="L13" s="317"/>
      <c r="M13" s="317"/>
    </row>
    <row r="14" spans="1:13" ht="15" customHeight="1" thickBot="1" x14ac:dyDescent="0.35">
      <c r="A14" s="264">
        <v>7</v>
      </c>
      <c r="B14" s="265"/>
      <c r="C14" s="265"/>
      <c r="D14" s="265"/>
      <c r="E14" s="265"/>
      <c r="F14" s="265"/>
      <c r="G14" s="265"/>
      <c r="H14" s="317"/>
      <c r="I14" s="317"/>
      <c r="J14" s="317"/>
      <c r="K14" s="317"/>
      <c r="L14" s="317"/>
      <c r="M14" s="317"/>
    </row>
    <row r="15" spans="1:13" ht="15" customHeight="1" thickBot="1" x14ac:dyDescent="0.35">
      <c r="A15" s="264">
        <v>8</v>
      </c>
      <c r="B15" s="265"/>
      <c r="C15" s="265"/>
      <c r="D15" s="265"/>
      <c r="E15" s="265"/>
      <c r="F15" s="265"/>
      <c r="G15" s="265"/>
      <c r="H15" s="317"/>
      <c r="I15" s="317"/>
      <c r="J15" s="317"/>
      <c r="K15" s="317"/>
      <c r="L15" s="317"/>
      <c r="M15" s="317"/>
    </row>
    <row r="16" spans="1:13" ht="15" customHeight="1" thickBot="1" x14ac:dyDescent="0.35">
      <c r="A16" s="264">
        <v>9</v>
      </c>
      <c r="B16" s="265"/>
      <c r="C16" s="265"/>
      <c r="D16" s="265"/>
      <c r="E16" s="265"/>
      <c r="F16" s="265"/>
      <c r="G16" s="265"/>
      <c r="H16" s="317"/>
      <c r="I16" s="317"/>
      <c r="J16" s="317"/>
      <c r="K16" s="317"/>
      <c r="L16" s="317"/>
      <c r="M16" s="317"/>
    </row>
    <row r="17" spans="1:13" ht="15" customHeight="1" thickBot="1" x14ac:dyDescent="0.35">
      <c r="A17" s="264">
        <v>10</v>
      </c>
      <c r="B17" s="265"/>
      <c r="C17" s="265"/>
      <c r="D17" s="265"/>
      <c r="E17" s="265"/>
      <c r="F17" s="265"/>
      <c r="G17" s="265"/>
      <c r="H17" s="317"/>
      <c r="I17" s="317"/>
      <c r="J17" s="317"/>
      <c r="K17" s="317"/>
      <c r="L17" s="317"/>
      <c r="M17" s="317"/>
    </row>
    <row r="18" spans="1:13" ht="15" customHeight="1" thickBot="1" x14ac:dyDescent="0.35">
      <c r="A18" s="264">
        <v>11</v>
      </c>
      <c r="B18" s="265"/>
      <c r="C18" s="265"/>
      <c r="D18" s="265"/>
      <c r="E18" s="265"/>
      <c r="F18" s="265"/>
      <c r="G18" s="265"/>
      <c r="H18" s="317"/>
      <c r="I18" s="317"/>
      <c r="J18" s="317"/>
      <c r="K18" s="317"/>
      <c r="L18" s="317"/>
      <c r="M18" s="317"/>
    </row>
    <row r="19" spans="1:13" ht="15" customHeight="1" thickBot="1" x14ac:dyDescent="0.35">
      <c r="A19" s="264">
        <v>12</v>
      </c>
      <c r="B19" s="265"/>
      <c r="C19" s="265"/>
      <c r="D19" s="265"/>
      <c r="E19" s="265"/>
      <c r="F19" s="265"/>
      <c r="G19" s="265"/>
      <c r="H19" s="317"/>
      <c r="I19" s="317"/>
      <c r="J19" s="317"/>
      <c r="K19" s="317"/>
      <c r="L19" s="317"/>
      <c r="M19" s="317"/>
    </row>
    <row r="20" spans="1:13" ht="15" customHeight="1" thickBot="1" x14ac:dyDescent="0.35">
      <c r="A20" s="264">
        <v>13</v>
      </c>
      <c r="B20" s="265"/>
      <c r="C20" s="265"/>
      <c r="D20" s="265"/>
      <c r="E20" s="265"/>
      <c r="F20" s="265"/>
      <c r="G20" s="265"/>
      <c r="H20" s="317"/>
      <c r="I20" s="317"/>
      <c r="J20" s="317"/>
      <c r="K20" s="317"/>
      <c r="L20" s="317"/>
      <c r="M20" s="317"/>
    </row>
    <row r="21" spans="1:13" ht="15" customHeight="1" thickBot="1" x14ac:dyDescent="0.35">
      <c r="A21" s="264">
        <v>14</v>
      </c>
      <c r="B21" s="265"/>
      <c r="C21" s="265"/>
      <c r="D21" s="265"/>
      <c r="E21" s="265"/>
      <c r="F21" s="265"/>
      <c r="G21" s="265"/>
      <c r="H21" s="317"/>
      <c r="I21" s="317"/>
      <c r="J21" s="317"/>
      <c r="K21" s="317"/>
      <c r="L21" s="317"/>
      <c r="M21" s="317"/>
    </row>
    <row r="22" spans="1:13" ht="15" customHeight="1" thickBot="1" x14ac:dyDescent="0.35">
      <c r="A22" s="264">
        <v>15</v>
      </c>
      <c r="B22" s="265"/>
      <c r="C22" s="265"/>
      <c r="D22" s="265"/>
      <c r="E22" s="265"/>
      <c r="F22" s="265"/>
      <c r="G22" s="265"/>
      <c r="H22" s="317"/>
      <c r="I22" s="317"/>
      <c r="J22" s="317"/>
      <c r="K22" s="317"/>
      <c r="L22" s="317"/>
      <c r="M22" s="317"/>
    </row>
    <row r="23" spans="1:13" ht="15" customHeight="1" thickBot="1" x14ac:dyDescent="0.35">
      <c r="A23" s="264">
        <v>16</v>
      </c>
      <c r="B23" s="265"/>
      <c r="C23" s="265"/>
      <c r="D23" s="265"/>
      <c r="E23" s="265"/>
      <c r="F23" s="265"/>
      <c r="G23" s="265"/>
      <c r="H23" s="317"/>
      <c r="I23" s="317"/>
      <c r="J23" s="317"/>
      <c r="K23" s="317"/>
      <c r="L23" s="317"/>
      <c r="M23" s="317"/>
    </row>
    <row r="24" spans="1:13" ht="15" customHeight="1" thickBot="1" x14ac:dyDescent="0.35">
      <c r="A24" s="264">
        <v>17</v>
      </c>
      <c r="B24" s="265"/>
      <c r="C24" s="265"/>
      <c r="D24" s="265"/>
      <c r="E24" s="265"/>
      <c r="F24" s="265"/>
      <c r="G24" s="265"/>
      <c r="H24" s="317"/>
      <c r="I24" s="317"/>
      <c r="J24" s="317"/>
      <c r="K24" s="317"/>
      <c r="L24" s="317"/>
      <c r="M24" s="317"/>
    </row>
    <row r="25" spans="1:13" ht="15" customHeight="1" thickBot="1" x14ac:dyDescent="0.35">
      <c r="A25" s="264">
        <v>18</v>
      </c>
      <c r="B25" s="265"/>
      <c r="C25" s="265"/>
      <c r="D25" s="265"/>
      <c r="E25" s="265"/>
      <c r="F25" s="265"/>
      <c r="G25" s="265"/>
      <c r="H25" s="317"/>
      <c r="I25" s="317"/>
      <c r="J25" s="317"/>
      <c r="K25" s="317"/>
      <c r="L25" s="317"/>
      <c r="M25" s="317"/>
    </row>
    <row r="26" spans="1:13" ht="15" customHeight="1" thickBot="1" x14ac:dyDescent="0.35">
      <c r="A26" s="264">
        <v>19</v>
      </c>
      <c r="B26" s="265"/>
      <c r="C26" s="265"/>
      <c r="D26" s="265"/>
      <c r="E26" s="265"/>
      <c r="F26" s="265"/>
      <c r="G26" s="265"/>
      <c r="H26" s="317"/>
      <c r="I26" s="317"/>
      <c r="J26" s="317"/>
      <c r="K26" s="317"/>
      <c r="L26" s="317"/>
      <c r="M26" s="317"/>
    </row>
    <row r="27" spans="1:13" ht="15" customHeight="1" thickBot="1" x14ac:dyDescent="0.35">
      <c r="A27" s="264">
        <v>20</v>
      </c>
      <c r="B27" s="265"/>
      <c r="C27" s="265"/>
      <c r="D27" s="265"/>
      <c r="E27" s="265"/>
      <c r="F27" s="265"/>
      <c r="G27" s="265"/>
      <c r="H27" s="317"/>
      <c r="I27" s="317"/>
      <c r="J27" s="317"/>
      <c r="K27" s="317"/>
      <c r="L27" s="317"/>
      <c r="M27" s="317"/>
    </row>
    <row r="29" spans="1:13" x14ac:dyDescent="0.3">
      <c r="A29" s="318" t="s">
        <v>144</v>
      </c>
      <c r="B29" s="319" t="s">
        <v>319</v>
      </c>
    </row>
  </sheetData>
  <sheetProtection password="8648" sheet="1" objects="1" scenarios="1"/>
  <mergeCells count="6">
    <mergeCell ref="C2:E2"/>
    <mergeCell ref="A5:M5"/>
    <mergeCell ref="A6:A7"/>
    <mergeCell ref="B6:B7"/>
    <mergeCell ref="C6:E6"/>
    <mergeCell ref="H6:M6"/>
  </mergeCells>
  <conditionalFormatting sqref="C8:M27">
    <cfRule type="containsBlanks" dxfId="19" priority="2">
      <formula>LEN(TRIM(C8))=0</formula>
    </cfRule>
  </conditionalFormatting>
  <conditionalFormatting sqref="B8:B27">
    <cfRule type="containsBlanks" dxfId="18" priority="1">
      <formula>LEN(TRIM(B8))=0</formula>
    </cfRule>
  </conditionalFormatting>
  <dataValidations count="1">
    <dataValidation allowBlank="1" showInputMessage="1" showErrorMessage="1" error="WYBIERZ Z LISTY" sqref="H8:M27" xr:uid="{ABBA7E17-8B91-4324-B932-850A31C648EE}"/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landscape" r:id="rId1"/>
  <headerFooter>
    <oddFooter>&amp;LAplikacje excel opracował: Krzysztof Graf, OSChR w Poznaniu&amp;RPNA wersja 1.8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WYBIERZ Z LISTY" xr:uid="{9BA9C626-FA3A-4952-8376-A6EC82C6C0A8}">
          <x14:formula1>
            <xm:f>LEGENDA!$B$49:$B$105</xm:f>
          </x14:formula1>
          <xm:sqref>B8:B27</xm:sqref>
        </x14:dataValidation>
        <x14:dataValidation type="list" allowBlank="1" showInputMessage="1" showErrorMessage="1" error="WYBIERZ Z LISTY" xr:uid="{53BBEC43-5EBF-47D4-81D3-023FC79D92D4}">
          <x14:formula1>
            <xm:f>LEGENDA!$B$27</xm:f>
          </x14:formula1>
          <xm:sqref>C8:E27</xm:sqref>
        </x14:dataValidation>
        <x14:dataValidation type="list" allowBlank="1" showInputMessage="1" showErrorMessage="1" error="WYBIERZ Z LISTY" xr:uid="{39045019-4FBE-4A87-9909-88A0BD569CA8}">
          <x14:formula1>
            <xm:f>'C:\_PLIKI\DYREKTYWA AZOTANOWA\OD 2019\NA STRONĘ WWW\18.02.2019\[PNA 1.5.xlsx]LEGENDA'!#REF!</xm:f>
          </x14:formula1>
          <xm:sqref>F8:G27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7AC5E-1273-42BF-A20C-E24FD5175478}">
  <sheetPr codeName="Arkusz7">
    <tabColor theme="9" tint="0.39997558519241921"/>
  </sheetPr>
  <dimension ref="A1:L108"/>
  <sheetViews>
    <sheetView topLeftCell="A24" workbookViewId="0">
      <selection activeCell="D39" sqref="D39"/>
    </sheetView>
  </sheetViews>
  <sheetFormatPr defaultRowHeight="14.4" x14ac:dyDescent="0.3"/>
  <cols>
    <col min="1" max="1" width="13.21875" customWidth="1"/>
    <col min="2" max="2" width="19.77734375" customWidth="1"/>
  </cols>
  <sheetData>
    <row r="1" spans="1:2" x14ac:dyDescent="0.3">
      <c r="B1" t="s">
        <v>275</v>
      </c>
    </row>
    <row r="2" spans="1:2" x14ac:dyDescent="0.3">
      <c r="B2" t="s">
        <v>276</v>
      </c>
    </row>
    <row r="3" spans="1:2" x14ac:dyDescent="0.3">
      <c r="B3" t="s">
        <v>277</v>
      </c>
    </row>
    <row r="4" spans="1:2" x14ac:dyDescent="0.3">
      <c r="B4" t="s">
        <v>278</v>
      </c>
    </row>
    <row r="5" spans="1:2" x14ac:dyDescent="0.3">
      <c r="B5" t="s">
        <v>279</v>
      </c>
    </row>
    <row r="6" spans="1:2" x14ac:dyDescent="0.3">
      <c r="B6" t="s">
        <v>280</v>
      </c>
    </row>
    <row r="15" spans="1:2" x14ac:dyDescent="0.3">
      <c r="A15" t="s">
        <v>281</v>
      </c>
    </row>
    <row r="17" spans="1:7" x14ac:dyDescent="0.3">
      <c r="A17" t="s">
        <v>282</v>
      </c>
      <c r="B17" s="210" t="s">
        <v>145</v>
      </c>
    </row>
    <row r="18" spans="1:7" x14ac:dyDescent="0.3">
      <c r="A18" t="s">
        <v>146</v>
      </c>
      <c r="B18" s="209" t="s">
        <v>283</v>
      </c>
    </row>
    <row r="19" spans="1:7" x14ac:dyDescent="0.3">
      <c r="A19" t="s">
        <v>148</v>
      </c>
      <c r="B19" s="209" t="s">
        <v>149</v>
      </c>
    </row>
    <row r="20" spans="1:7" ht="15" thickBot="1" x14ac:dyDescent="0.35"/>
    <row r="21" spans="1:7" ht="15" thickBot="1" x14ac:dyDescent="0.35">
      <c r="A21" s="243" t="s">
        <v>284</v>
      </c>
      <c r="B21" s="243">
        <v>1</v>
      </c>
    </row>
    <row r="22" spans="1:7" ht="15" thickBot="1" x14ac:dyDescent="0.35">
      <c r="A22" s="243" t="s">
        <v>285</v>
      </c>
      <c r="B22" s="243">
        <v>2</v>
      </c>
    </row>
    <row r="23" spans="1:7" ht="15" thickBot="1" x14ac:dyDescent="0.35">
      <c r="A23" s="243" t="s">
        <v>286</v>
      </c>
      <c r="B23" s="243">
        <v>3</v>
      </c>
    </row>
    <row r="24" spans="1:7" ht="15" thickBot="1" x14ac:dyDescent="0.35">
      <c r="A24" s="243" t="s">
        <v>287</v>
      </c>
      <c r="B24" s="243">
        <v>4</v>
      </c>
    </row>
    <row r="25" spans="1:7" ht="15" thickBot="1" x14ac:dyDescent="0.35">
      <c r="A25" s="243" t="s">
        <v>288</v>
      </c>
      <c r="B25" s="243">
        <v>5</v>
      </c>
      <c r="C25" t="s">
        <v>289</v>
      </c>
    </row>
    <row r="27" spans="1:7" x14ac:dyDescent="0.3">
      <c r="B27" t="s">
        <v>290</v>
      </c>
    </row>
    <row r="28" spans="1:7" ht="15" thickBot="1" x14ac:dyDescent="0.35">
      <c r="B28" t="s">
        <v>291</v>
      </c>
    </row>
    <row r="29" spans="1:7" ht="15" thickBot="1" x14ac:dyDescent="0.35">
      <c r="D29" s="244" t="s">
        <v>293</v>
      </c>
      <c r="G29" s="244" t="s">
        <v>293</v>
      </c>
    </row>
    <row r="30" spans="1:7" ht="15" thickBot="1" x14ac:dyDescent="0.35">
      <c r="B30" s="244" t="s">
        <v>292</v>
      </c>
      <c r="D30" s="245" t="s">
        <v>295</v>
      </c>
      <c r="G30" s="295" t="s">
        <v>438</v>
      </c>
    </row>
    <row r="31" spans="1:7" x14ac:dyDescent="0.3">
      <c r="B31" s="245" t="s">
        <v>294</v>
      </c>
      <c r="D31" s="245" t="s">
        <v>297</v>
      </c>
      <c r="G31" s="245" t="s">
        <v>295</v>
      </c>
    </row>
    <row r="32" spans="1:7" x14ac:dyDescent="0.3">
      <c r="B32" s="245" t="s">
        <v>296</v>
      </c>
      <c r="D32" s="245" t="s">
        <v>299</v>
      </c>
      <c r="G32" s="245" t="s">
        <v>297</v>
      </c>
    </row>
    <row r="33" spans="1:12" x14ac:dyDescent="0.3">
      <c r="B33" s="245" t="s">
        <v>298</v>
      </c>
      <c r="D33" s="245" t="s">
        <v>323</v>
      </c>
      <c r="G33" s="245" t="s">
        <v>299</v>
      </c>
    </row>
    <row r="34" spans="1:12" x14ac:dyDescent="0.3">
      <c r="B34" s="245" t="s">
        <v>300</v>
      </c>
      <c r="D34" s="245" t="s">
        <v>324</v>
      </c>
      <c r="G34" s="245" t="s">
        <v>323</v>
      </c>
    </row>
    <row r="35" spans="1:12" x14ac:dyDescent="0.3">
      <c r="B35" s="245" t="s">
        <v>301</v>
      </c>
      <c r="D35" s="245" t="s">
        <v>325</v>
      </c>
      <c r="G35" s="245" t="s">
        <v>324</v>
      </c>
    </row>
    <row r="36" spans="1:12" x14ac:dyDescent="0.3">
      <c r="B36" s="245" t="s">
        <v>302</v>
      </c>
      <c r="D36" s="245" t="s">
        <v>326</v>
      </c>
      <c r="G36" s="245" t="s">
        <v>325</v>
      </c>
    </row>
    <row r="37" spans="1:12" ht="15" thickBot="1" x14ac:dyDescent="0.35">
      <c r="B37" s="246" t="s">
        <v>303</v>
      </c>
      <c r="D37" s="245" t="s">
        <v>327</v>
      </c>
      <c r="G37" s="245" t="s">
        <v>326</v>
      </c>
    </row>
    <row r="38" spans="1:12" ht="18" thickBot="1" x14ac:dyDescent="0.35">
      <c r="B38" s="296" t="s">
        <v>405</v>
      </c>
      <c r="D38" s="246" t="s">
        <v>303</v>
      </c>
      <c r="G38" s="245" t="s">
        <v>327</v>
      </c>
    </row>
    <row r="39" spans="1:12" ht="15" thickBot="1" x14ac:dyDescent="0.35">
      <c r="B39" s="297" t="s">
        <v>406</v>
      </c>
      <c r="D39" s="295" t="s">
        <v>438</v>
      </c>
      <c r="G39" s="246" t="s">
        <v>303</v>
      </c>
      <c r="H39" t="str">
        <f>G29</f>
        <v>Obornik</v>
      </c>
    </row>
    <row r="40" spans="1:12" x14ac:dyDescent="0.3">
      <c r="B40" s="550" t="s">
        <v>449</v>
      </c>
      <c r="C40" s="504" t="s">
        <v>63</v>
      </c>
      <c r="D40" s="505"/>
      <c r="E40" s="505"/>
      <c r="F40" s="506"/>
      <c r="G40" s="504" t="s">
        <v>64</v>
      </c>
      <c r="H40" s="505"/>
      <c r="I40" s="505"/>
      <c r="J40" s="506"/>
      <c r="K40" s="507" t="s">
        <v>63</v>
      </c>
      <c r="L40" s="507" t="s">
        <v>64</v>
      </c>
    </row>
    <row r="41" spans="1:12" ht="40.200000000000003" thickBot="1" x14ac:dyDescent="0.35">
      <c r="B41" s="551" t="s">
        <v>187</v>
      </c>
      <c r="C41" s="247" t="s">
        <v>80</v>
      </c>
      <c r="D41" s="247" t="s">
        <v>81</v>
      </c>
      <c r="E41" s="247" t="s">
        <v>82</v>
      </c>
      <c r="F41" s="247" t="s">
        <v>83</v>
      </c>
      <c r="G41" s="247" t="s">
        <v>84</v>
      </c>
      <c r="H41" s="247" t="s">
        <v>85</v>
      </c>
      <c r="I41" s="247" t="s">
        <v>82</v>
      </c>
      <c r="J41" s="247" t="s">
        <v>83</v>
      </c>
      <c r="K41" s="508"/>
      <c r="L41" s="508"/>
    </row>
    <row r="42" spans="1:12" x14ac:dyDescent="0.3">
      <c r="C42" s="248" t="s">
        <v>116</v>
      </c>
      <c r="D42" s="248" t="s">
        <v>117</v>
      </c>
      <c r="E42" s="248" t="s">
        <v>118</v>
      </c>
      <c r="F42" s="248" t="s">
        <v>119</v>
      </c>
      <c r="G42" s="248" t="s">
        <v>120</v>
      </c>
      <c r="H42" s="248" t="s">
        <v>121</v>
      </c>
      <c r="I42" s="248" t="s">
        <v>122</v>
      </c>
      <c r="J42" s="248" t="s">
        <v>123</v>
      </c>
      <c r="K42" s="249" t="s">
        <v>124</v>
      </c>
      <c r="L42" s="249" t="s">
        <v>125</v>
      </c>
    </row>
    <row r="43" spans="1:12" x14ac:dyDescent="0.3">
      <c r="C43" s="221">
        <v>74</v>
      </c>
      <c r="D43" s="221">
        <v>77</v>
      </c>
      <c r="E43" s="221">
        <v>65</v>
      </c>
      <c r="F43" s="221">
        <v>60</v>
      </c>
      <c r="G43" s="221">
        <v>30</v>
      </c>
      <c r="H43" s="221">
        <v>27</v>
      </c>
      <c r="I43" s="221">
        <v>33</v>
      </c>
      <c r="J43" s="221">
        <v>30</v>
      </c>
      <c r="K43" s="221">
        <v>50</v>
      </c>
      <c r="L43" s="221">
        <v>20</v>
      </c>
    </row>
    <row r="44" spans="1:12" ht="15" thickBot="1" x14ac:dyDescent="0.35"/>
    <row r="45" spans="1:12" ht="14.4" customHeight="1" x14ac:dyDescent="0.3">
      <c r="A45" s="501" t="s">
        <v>334</v>
      </c>
      <c r="B45" s="501" t="s">
        <v>334</v>
      </c>
    </row>
    <row r="46" spans="1:12" ht="14.4" customHeight="1" x14ac:dyDescent="0.3">
      <c r="A46" s="502"/>
      <c r="B46" s="502"/>
    </row>
    <row r="47" spans="1:12" ht="14.4" customHeight="1" x14ac:dyDescent="0.3">
      <c r="A47" s="502"/>
      <c r="B47" s="502"/>
    </row>
    <row r="48" spans="1:12" ht="15" customHeight="1" thickBot="1" x14ac:dyDescent="0.35">
      <c r="A48" s="503"/>
      <c r="B48" s="503"/>
    </row>
    <row r="49" spans="1:2" x14ac:dyDescent="0.3">
      <c r="A49" t="s">
        <v>399</v>
      </c>
      <c r="B49" s="273" t="s">
        <v>335</v>
      </c>
    </row>
    <row r="50" spans="1:2" ht="27.6" x14ac:dyDescent="0.3">
      <c r="A50" s="273" t="s">
        <v>335</v>
      </c>
      <c r="B50" s="274" t="s">
        <v>336</v>
      </c>
    </row>
    <row r="51" spans="1:2" ht="55.2" x14ac:dyDescent="0.3">
      <c r="A51" s="274" t="s">
        <v>336</v>
      </c>
      <c r="B51" s="274" t="s">
        <v>337</v>
      </c>
    </row>
    <row r="52" spans="1:2" ht="55.2" x14ac:dyDescent="0.3">
      <c r="A52" s="274" t="s">
        <v>337</v>
      </c>
      <c r="B52" s="274" t="s">
        <v>338</v>
      </c>
    </row>
    <row r="53" spans="1:2" ht="55.2" x14ac:dyDescent="0.3">
      <c r="A53" s="274" t="s">
        <v>338</v>
      </c>
      <c r="B53" s="274" t="s">
        <v>339</v>
      </c>
    </row>
    <row r="54" spans="1:2" x14ac:dyDescent="0.3">
      <c r="A54" s="274" t="s">
        <v>339</v>
      </c>
      <c r="B54" s="274" t="s">
        <v>340</v>
      </c>
    </row>
    <row r="55" spans="1:2" ht="27.6" x14ac:dyDescent="0.3">
      <c r="A55" s="274" t="s">
        <v>340</v>
      </c>
      <c r="B55" s="274" t="s">
        <v>341</v>
      </c>
    </row>
    <row r="56" spans="1:2" ht="27.6" x14ac:dyDescent="0.3">
      <c r="A56" s="274" t="s">
        <v>341</v>
      </c>
      <c r="B56" s="274" t="s">
        <v>342</v>
      </c>
    </row>
    <row r="57" spans="1:2" ht="41.4" x14ac:dyDescent="0.3">
      <c r="A57" s="274" t="s">
        <v>342</v>
      </c>
      <c r="B57" s="275" t="s">
        <v>343</v>
      </c>
    </row>
    <row r="58" spans="1:2" ht="42" thickBot="1" x14ac:dyDescent="0.35">
      <c r="A58" s="275" t="s">
        <v>343</v>
      </c>
      <c r="B58" s="276" t="s">
        <v>344</v>
      </c>
    </row>
    <row r="59" spans="1:2" ht="28.2" thickBot="1" x14ac:dyDescent="0.35">
      <c r="A59" s="276" t="s">
        <v>344</v>
      </c>
      <c r="B59" s="296" t="s">
        <v>187</v>
      </c>
    </row>
    <row r="60" spans="1:2" ht="16.2" thickBot="1" x14ac:dyDescent="0.35">
      <c r="A60" s="295" t="s">
        <v>400</v>
      </c>
      <c r="B60" s="278" t="s">
        <v>345</v>
      </c>
    </row>
    <row r="61" spans="1:2" ht="15.6" x14ac:dyDescent="0.3">
      <c r="A61" s="278" t="s">
        <v>345</v>
      </c>
      <c r="B61" s="279" t="s">
        <v>346</v>
      </c>
    </row>
    <row r="62" spans="1:2" ht="31.2" x14ac:dyDescent="0.3">
      <c r="A62" s="279" t="s">
        <v>346</v>
      </c>
      <c r="B62" s="279" t="s">
        <v>347</v>
      </c>
    </row>
    <row r="63" spans="1:2" ht="31.2" x14ac:dyDescent="0.3">
      <c r="A63" s="279" t="s">
        <v>347</v>
      </c>
      <c r="B63" s="279" t="s">
        <v>348</v>
      </c>
    </row>
    <row r="64" spans="1:2" ht="47.4" thickBot="1" x14ac:dyDescent="0.35">
      <c r="A64" s="279" t="s">
        <v>348</v>
      </c>
      <c r="B64" s="280" t="s">
        <v>349</v>
      </c>
    </row>
    <row r="65" spans="1:2" ht="18" thickBot="1" x14ac:dyDescent="0.35">
      <c r="A65" s="280" t="s">
        <v>349</v>
      </c>
      <c r="B65" s="296" t="s">
        <v>187</v>
      </c>
    </row>
    <row r="66" spans="1:2" ht="18" thickBot="1" x14ac:dyDescent="0.35">
      <c r="A66" s="277" t="s">
        <v>401</v>
      </c>
      <c r="B66" s="281" t="s">
        <v>350</v>
      </c>
    </row>
    <row r="67" spans="1:2" ht="15.6" x14ac:dyDescent="0.3">
      <c r="A67" s="281" t="s">
        <v>350</v>
      </c>
      <c r="B67" s="279" t="s">
        <v>351</v>
      </c>
    </row>
    <row r="68" spans="1:2" ht="31.2" x14ac:dyDescent="0.3">
      <c r="A68" s="279" t="s">
        <v>351</v>
      </c>
      <c r="B68" s="279" t="s">
        <v>352</v>
      </c>
    </row>
    <row r="69" spans="1:2" ht="46.8" x14ac:dyDescent="0.3">
      <c r="A69" s="279" t="s">
        <v>352</v>
      </c>
      <c r="B69" s="279" t="s">
        <v>353</v>
      </c>
    </row>
    <row r="70" spans="1:2" ht="31.2" x14ac:dyDescent="0.3">
      <c r="A70" s="279" t="s">
        <v>353</v>
      </c>
      <c r="B70" s="279" t="s">
        <v>354</v>
      </c>
    </row>
    <row r="71" spans="1:2" ht="15.6" x14ac:dyDescent="0.3">
      <c r="A71" s="279" t="s">
        <v>354</v>
      </c>
      <c r="B71" s="279" t="s">
        <v>355</v>
      </c>
    </row>
    <row r="72" spans="1:2" ht="15.6" x14ac:dyDescent="0.3">
      <c r="A72" s="279" t="s">
        <v>355</v>
      </c>
      <c r="B72" s="279" t="s">
        <v>356</v>
      </c>
    </row>
    <row r="73" spans="1:2" ht="15.6" x14ac:dyDescent="0.3">
      <c r="A73" s="279" t="s">
        <v>356</v>
      </c>
      <c r="B73" s="279" t="s">
        <v>357</v>
      </c>
    </row>
    <row r="74" spans="1:2" ht="15.6" x14ac:dyDescent="0.3">
      <c r="A74" s="279" t="s">
        <v>357</v>
      </c>
      <c r="B74" s="279" t="s">
        <v>358</v>
      </c>
    </row>
    <row r="75" spans="1:2" ht="16.2" thickBot="1" x14ac:dyDescent="0.35">
      <c r="A75" s="279" t="s">
        <v>358</v>
      </c>
      <c r="B75" s="280" t="s">
        <v>359</v>
      </c>
    </row>
    <row r="76" spans="1:2" ht="18" thickBot="1" x14ac:dyDescent="0.35">
      <c r="A76" s="280" t="s">
        <v>359</v>
      </c>
      <c r="B76" s="296" t="s">
        <v>187</v>
      </c>
    </row>
    <row r="77" spans="1:2" ht="31.8" thickBot="1" x14ac:dyDescent="0.35">
      <c r="A77" s="277" t="s">
        <v>402</v>
      </c>
      <c r="B77" s="278" t="s">
        <v>360</v>
      </c>
    </row>
    <row r="78" spans="1:2" ht="31.2" x14ac:dyDescent="0.3">
      <c r="A78" s="278" t="s">
        <v>360</v>
      </c>
      <c r="B78" s="279" t="s">
        <v>361</v>
      </c>
    </row>
    <row r="79" spans="1:2" ht="31.2" x14ac:dyDescent="0.3">
      <c r="A79" s="279" t="s">
        <v>361</v>
      </c>
      <c r="B79" s="279" t="s">
        <v>362</v>
      </c>
    </row>
    <row r="80" spans="1:2" ht="46.8" x14ac:dyDescent="0.3">
      <c r="A80" s="279" t="s">
        <v>362</v>
      </c>
      <c r="B80" s="279" t="s">
        <v>363</v>
      </c>
    </row>
    <row r="81" spans="1:2" ht="31.8" thickBot="1" x14ac:dyDescent="0.35">
      <c r="A81" s="279" t="s">
        <v>363</v>
      </c>
      <c r="B81" s="280" t="s">
        <v>364</v>
      </c>
    </row>
    <row r="82" spans="1:2" ht="31.8" thickBot="1" x14ac:dyDescent="0.35">
      <c r="A82" s="280" t="s">
        <v>364</v>
      </c>
      <c r="B82" s="296" t="s">
        <v>187</v>
      </c>
    </row>
    <row r="83" spans="1:2" ht="18" thickBot="1" x14ac:dyDescent="0.35">
      <c r="A83" s="277" t="s">
        <v>403</v>
      </c>
      <c r="B83" s="278" t="s">
        <v>365</v>
      </c>
    </row>
    <row r="84" spans="1:2" ht="31.2" x14ac:dyDescent="0.3">
      <c r="A84" s="278" t="s">
        <v>365</v>
      </c>
      <c r="B84" s="279" t="s">
        <v>366</v>
      </c>
    </row>
    <row r="85" spans="1:2" ht="46.8" x14ac:dyDescent="0.3">
      <c r="A85" s="279" t="s">
        <v>366</v>
      </c>
      <c r="B85" s="279" t="s">
        <v>367</v>
      </c>
    </row>
    <row r="86" spans="1:2" ht="46.8" x14ac:dyDescent="0.3">
      <c r="A86" s="279" t="s">
        <v>367</v>
      </c>
      <c r="B86" s="279" t="s">
        <v>368</v>
      </c>
    </row>
    <row r="87" spans="1:2" ht="46.8" x14ac:dyDescent="0.3">
      <c r="A87" s="279" t="s">
        <v>368</v>
      </c>
      <c r="B87" s="279" t="s">
        <v>369</v>
      </c>
    </row>
    <row r="88" spans="1:2" ht="63" thickBot="1" x14ac:dyDescent="0.35">
      <c r="A88" s="279" t="s">
        <v>369</v>
      </c>
      <c r="B88" s="280" t="s">
        <v>370</v>
      </c>
    </row>
    <row r="89" spans="1:2" ht="31.8" thickBot="1" x14ac:dyDescent="0.35">
      <c r="A89" s="280" t="s">
        <v>370</v>
      </c>
      <c r="B89" s="296" t="s">
        <v>187</v>
      </c>
    </row>
    <row r="90" spans="1:2" ht="18" thickBot="1" x14ac:dyDescent="0.35">
      <c r="A90" s="296" t="s">
        <v>187</v>
      </c>
      <c r="B90" s="281" t="s">
        <v>371</v>
      </c>
    </row>
    <row r="91" spans="1:2" ht="31.2" x14ac:dyDescent="0.3">
      <c r="A91" s="281" t="s">
        <v>371</v>
      </c>
      <c r="B91" s="279" t="s">
        <v>372</v>
      </c>
    </row>
    <row r="92" spans="1:2" ht="46.8" x14ac:dyDescent="0.3">
      <c r="A92" s="279" t="s">
        <v>372</v>
      </c>
      <c r="B92" s="279" t="s">
        <v>373</v>
      </c>
    </row>
    <row r="93" spans="1:2" ht="46.8" x14ac:dyDescent="0.3">
      <c r="A93" s="279" t="s">
        <v>373</v>
      </c>
      <c r="B93" s="279" t="s">
        <v>374</v>
      </c>
    </row>
    <row r="94" spans="1:2" ht="46.8" x14ac:dyDescent="0.3">
      <c r="A94" s="279" t="s">
        <v>374</v>
      </c>
      <c r="B94" s="279" t="s">
        <v>375</v>
      </c>
    </row>
    <row r="95" spans="1:2" ht="63" thickBot="1" x14ac:dyDescent="0.35">
      <c r="A95" s="279" t="s">
        <v>375</v>
      </c>
      <c r="B95" s="282" t="s">
        <v>376</v>
      </c>
    </row>
    <row r="96" spans="1:2" ht="47.4" thickBot="1" x14ac:dyDescent="0.35">
      <c r="A96" s="282" t="s">
        <v>376</v>
      </c>
      <c r="B96" s="305" t="s">
        <v>187</v>
      </c>
    </row>
    <row r="97" spans="1:2" ht="18" thickBot="1" x14ac:dyDescent="0.35">
      <c r="A97" s="283" t="s">
        <v>404</v>
      </c>
      <c r="B97" s="281" t="s">
        <v>377</v>
      </c>
    </row>
    <row r="98" spans="1:2" ht="31.2" x14ac:dyDescent="0.3">
      <c r="A98" s="281" t="s">
        <v>377</v>
      </c>
      <c r="B98" s="279" t="s">
        <v>378</v>
      </c>
    </row>
    <row r="99" spans="1:2" ht="31.2" x14ac:dyDescent="0.3">
      <c r="A99" s="279" t="s">
        <v>378</v>
      </c>
      <c r="B99" s="284" t="s">
        <v>379</v>
      </c>
    </row>
    <row r="100" spans="1:2" ht="40.200000000000003" thickBot="1" x14ac:dyDescent="0.35">
      <c r="A100" s="284" t="s">
        <v>379</v>
      </c>
      <c r="B100" s="280" t="s">
        <v>380</v>
      </c>
    </row>
    <row r="101" spans="1:2" ht="31.8" thickBot="1" x14ac:dyDescent="0.35">
      <c r="A101" s="280" t="s">
        <v>380</v>
      </c>
      <c r="B101" s="296" t="s">
        <v>187</v>
      </c>
    </row>
    <row r="102" spans="1:2" ht="18" thickBot="1" x14ac:dyDescent="0.35">
      <c r="A102" s="296" t="s">
        <v>187</v>
      </c>
      <c r="B102" s="245" t="s">
        <v>301</v>
      </c>
    </row>
    <row r="103" spans="1:2" x14ac:dyDescent="0.3">
      <c r="A103" s="245" t="s">
        <v>301</v>
      </c>
      <c r="B103" s="245" t="s">
        <v>302</v>
      </c>
    </row>
    <row r="104" spans="1:2" ht="15" thickBot="1" x14ac:dyDescent="0.35">
      <c r="A104" s="245" t="s">
        <v>302</v>
      </c>
      <c r="B104" s="246" t="s">
        <v>303</v>
      </c>
    </row>
    <row r="105" spans="1:2" ht="18" thickBot="1" x14ac:dyDescent="0.35">
      <c r="A105" s="246" t="s">
        <v>303</v>
      </c>
      <c r="B105" s="296" t="s">
        <v>187</v>
      </c>
    </row>
    <row r="106" spans="1:2" ht="18" thickBot="1" x14ac:dyDescent="0.35">
      <c r="A106" s="296" t="s">
        <v>405</v>
      </c>
    </row>
    <row r="107" spans="1:2" x14ac:dyDescent="0.3">
      <c r="A107" s="297" t="s">
        <v>406</v>
      </c>
    </row>
    <row r="108" spans="1:2" ht="15" thickBot="1" x14ac:dyDescent="0.35">
      <c r="A108" s="298" t="s">
        <v>187</v>
      </c>
    </row>
  </sheetData>
  <sheetProtection password="8648" sheet="1" objects="1" scenarios="1"/>
  <mergeCells count="6">
    <mergeCell ref="A45:A48"/>
    <mergeCell ref="C40:F40"/>
    <mergeCell ref="G40:J40"/>
    <mergeCell ref="K40:K41"/>
    <mergeCell ref="L40:L41"/>
    <mergeCell ref="B45:B48"/>
  </mergeCells>
  <conditionalFormatting sqref="B21:B25">
    <cfRule type="containsBlanks" dxfId="17" priority="2">
      <formula>LEN(TRIM(B21))=0</formula>
    </cfRule>
  </conditionalFormatting>
  <conditionalFormatting sqref="A21:A25">
    <cfRule type="containsBlanks" dxfId="16" priority="1">
      <formula>LEN(TRIM(A21))=0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1F81D-F7B3-4AA3-8C8B-43DCA836DB3B}">
  <sheetPr codeName="Arkusz6">
    <tabColor theme="0" tint="-0.14999847407452621"/>
  </sheetPr>
  <dimension ref="A1:AN114"/>
  <sheetViews>
    <sheetView workbookViewId="0">
      <selection activeCell="A2" sqref="A2:J2"/>
    </sheetView>
  </sheetViews>
  <sheetFormatPr defaultRowHeight="14.4" x14ac:dyDescent="0.3"/>
  <cols>
    <col min="1" max="1" width="41.44140625" customWidth="1"/>
    <col min="2" max="2" width="0.109375" style="214" customWidth="1"/>
    <col min="3" max="3" width="23.21875" style="212" customWidth="1"/>
    <col min="4" max="4" width="0.21875" style="212" customWidth="1"/>
    <col min="5" max="5" width="8.88671875" style="212" hidden="1" customWidth="1"/>
    <col min="6" max="6" width="10.33203125" style="217" hidden="1" customWidth="1"/>
    <col min="7" max="7" width="16.6640625" hidden="1" customWidth="1"/>
    <col min="8" max="10" width="8.88671875" hidden="1" customWidth="1"/>
    <col min="11" max="11" width="14" hidden="1" customWidth="1"/>
    <col min="12" max="12" width="12.21875" hidden="1" customWidth="1"/>
    <col min="14" max="26" width="8.88671875" hidden="1" customWidth="1"/>
  </cols>
  <sheetData>
    <row r="1" spans="1:40" x14ac:dyDescent="0.3">
      <c r="A1" s="217" t="s">
        <v>178</v>
      </c>
    </row>
    <row r="2" spans="1:40" ht="57" customHeight="1" x14ac:dyDescent="0.3">
      <c r="A2" s="516" t="s">
        <v>179</v>
      </c>
      <c r="B2" s="516"/>
      <c r="C2" s="516"/>
      <c r="D2" s="516"/>
      <c r="E2" s="516"/>
      <c r="F2" s="516"/>
      <c r="G2" s="516"/>
      <c r="H2" s="516"/>
      <c r="I2" s="516"/>
      <c r="J2" s="516"/>
      <c r="M2" s="218" t="str">
        <f>IF(C16+C22+C29+C35+C39+C40+C91+C92+C93+C94+C95+C96+C97+C98+C99+C100+C101=0,"","DOPISAŁEŚ WŁASNĄ ROŚLINĘ- PODAJ ŹRÓDŁO DANYCH I DOŁĄCZ DO WNIOSKU KOPIE DOKUMENTÓW ŹRÓDŁOWYCH")</f>
        <v/>
      </c>
    </row>
    <row r="3" spans="1:40" ht="43.2" x14ac:dyDescent="0.3">
      <c r="A3" s="517" t="s">
        <v>26</v>
      </c>
      <c r="B3" s="219" t="s">
        <v>180</v>
      </c>
      <c r="C3" s="518" t="s">
        <v>439</v>
      </c>
      <c r="D3" s="518"/>
      <c r="E3" s="518"/>
      <c r="F3" s="220" t="s">
        <v>27</v>
      </c>
      <c r="G3" s="519" t="s">
        <v>181</v>
      </c>
      <c r="H3" s="517" t="s">
        <v>182</v>
      </c>
      <c r="I3" s="517"/>
      <c r="J3" s="517"/>
      <c r="K3" s="545" t="s">
        <v>443</v>
      </c>
      <c r="L3" s="520" t="s">
        <v>183</v>
      </c>
    </row>
    <row r="4" spans="1:40" ht="43.2" customHeight="1" x14ac:dyDescent="0.3">
      <c r="A4" s="517"/>
      <c r="B4" s="219" t="s">
        <v>184</v>
      </c>
      <c r="C4" s="222" t="s">
        <v>65</v>
      </c>
      <c r="D4" s="222" t="s">
        <v>185</v>
      </c>
      <c r="E4" s="222" t="s">
        <v>186</v>
      </c>
      <c r="F4" s="223" t="s">
        <v>100</v>
      </c>
      <c r="G4" s="519"/>
      <c r="H4" s="219" t="s">
        <v>65</v>
      </c>
      <c r="I4" s="224" t="s">
        <v>185</v>
      </c>
      <c r="J4" s="224" t="s">
        <v>186</v>
      </c>
      <c r="K4" s="546"/>
      <c r="L4" s="520"/>
    </row>
    <row r="5" spans="1:40" x14ac:dyDescent="0.3">
      <c r="A5" s="521" t="s">
        <v>187</v>
      </c>
      <c r="B5" s="522"/>
      <c r="C5" s="522"/>
      <c r="D5" s="522"/>
      <c r="E5" s="522"/>
      <c r="F5" s="522"/>
      <c r="G5" s="522"/>
      <c r="H5" s="522"/>
      <c r="I5" s="522"/>
      <c r="J5" s="522"/>
      <c r="K5" s="221"/>
      <c r="L5" s="225"/>
    </row>
    <row r="6" spans="1:40" x14ac:dyDescent="0.3">
      <c r="A6" s="226" t="s">
        <v>188</v>
      </c>
      <c r="B6" s="227">
        <v>1</v>
      </c>
      <c r="C6" s="228">
        <v>27</v>
      </c>
      <c r="D6" s="228">
        <v>4.3</v>
      </c>
      <c r="E6" s="228">
        <v>12.6</v>
      </c>
      <c r="F6" s="229">
        <v>2</v>
      </c>
      <c r="G6" s="227">
        <v>0.9</v>
      </c>
      <c r="H6" s="227">
        <v>5.2</v>
      </c>
      <c r="I6" s="227">
        <v>0.8</v>
      </c>
      <c r="J6" s="227">
        <v>10</v>
      </c>
      <c r="L6" s="230">
        <v>19</v>
      </c>
    </row>
    <row r="7" spans="1:40" x14ac:dyDescent="0.3">
      <c r="A7" s="221" t="s">
        <v>189</v>
      </c>
      <c r="B7" s="224">
        <v>2</v>
      </c>
      <c r="C7" s="222">
        <v>27</v>
      </c>
      <c r="D7" s="222">
        <v>4.5</v>
      </c>
      <c r="E7" s="222">
        <v>13.6</v>
      </c>
      <c r="F7" s="223">
        <v>1</v>
      </c>
      <c r="G7" s="224">
        <v>0.9</v>
      </c>
      <c r="H7" s="224">
        <v>5.5</v>
      </c>
      <c r="I7" s="224">
        <v>0.8</v>
      </c>
      <c r="J7" s="224">
        <v>10.7</v>
      </c>
      <c r="L7" s="225">
        <v>21</v>
      </c>
    </row>
    <row r="8" spans="1:40" x14ac:dyDescent="0.3">
      <c r="A8" s="221" t="s">
        <v>190</v>
      </c>
      <c r="B8" s="224">
        <v>3</v>
      </c>
      <c r="C8" s="222">
        <v>24</v>
      </c>
      <c r="D8" s="222">
        <v>4.3</v>
      </c>
      <c r="E8" s="222">
        <v>15.6</v>
      </c>
      <c r="F8" s="223">
        <v>2</v>
      </c>
      <c r="G8" s="224">
        <v>0.8</v>
      </c>
      <c r="H8" s="224">
        <v>5</v>
      </c>
      <c r="I8" s="224">
        <v>0.9</v>
      </c>
      <c r="J8" s="224">
        <v>11.6</v>
      </c>
      <c r="L8" s="225">
        <v>16</v>
      </c>
    </row>
    <row r="9" spans="1:40" x14ac:dyDescent="0.3">
      <c r="A9" s="221" t="s">
        <v>191</v>
      </c>
      <c r="B9" s="224">
        <v>4</v>
      </c>
      <c r="C9" s="222">
        <v>24</v>
      </c>
      <c r="D9" s="222">
        <v>4.2</v>
      </c>
      <c r="E9" s="222">
        <v>13.7</v>
      </c>
      <c r="F9" s="223">
        <v>1</v>
      </c>
      <c r="G9" s="224">
        <v>0.8</v>
      </c>
      <c r="H9" s="224">
        <v>5.5</v>
      </c>
      <c r="I9" s="224">
        <v>1</v>
      </c>
      <c r="J9" s="224">
        <v>12</v>
      </c>
      <c r="L9" s="225">
        <v>16</v>
      </c>
    </row>
    <row r="10" spans="1:40" x14ac:dyDescent="0.3">
      <c r="A10" s="221" t="s">
        <v>192</v>
      </c>
      <c r="B10" s="224">
        <v>5</v>
      </c>
      <c r="C10" s="222">
        <v>24</v>
      </c>
      <c r="D10" s="222">
        <v>4.4000000000000004</v>
      </c>
      <c r="E10" s="222">
        <v>18</v>
      </c>
      <c r="F10" s="223">
        <v>2</v>
      </c>
      <c r="G10" s="224">
        <v>1.1000000000000001</v>
      </c>
      <c r="H10" s="224">
        <v>5.5</v>
      </c>
      <c r="I10" s="224">
        <v>0.9</v>
      </c>
      <c r="J10" s="224">
        <v>11.8</v>
      </c>
      <c r="L10" s="225">
        <v>16</v>
      </c>
    </row>
    <row r="11" spans="1:40" x14ac:dyDescent="0.3">
      <c r="A11" s="221" t="s">
        <v>193</v>
      </c>
      <c r="B11" s="224">
        <v>6</v>
      </c>
      <c r="C11" s="222">
        <v>27</v>
      </c>
      <c r="D11" s="222">
        <v>4.7</v>
      </c>
      <c r="E11" s="222">
        <v>17.600000000000001</v>
      </c>
      <c r="F11" s="223">
        <v>0</v>
      </c>
      <c r="G11" s="224">
        <v>1</v>
      </c>
      <c r="H11" s="224">
        <v>5.9</v>
      </c>
      <c r="I11" s="224">
        <v>1</v>
      </c>
      <c r="J11" s="224">
        <v>12.1</v>
      </c>
      <c r="L11" s="225">
        <v>18</v>
      </c>
    </row>
    <row r="12" spans="1:40" x14ac:dyDescent="0.3">
      <c r="A12" s="221" t="s">
        <v>194</v>
      </c>
      <c r="B12" s="224">
        <v>7</v>
      </c>
      <c r="C12" s="222">
        <v>22.2</v>
      </c>
      <c r="D12" s="222">
        <v>4.7</v>
      </c>
      <c r="E12" s="222">
        <v>18.3</v>
      </c>
      <c r="F12" s="223">
        <v>1</v>
      </c>
      <c r="G12" s="224">
        <v>1.1000000000000001</v>
      </c>
      <c r="H12" s="224">
        <v>5.9</v>
      </c>
      <c r="I12" s="224">
        <v>1.2</v>
      </c>
      <c r="J12" s="224">
        <v>15.7</v>
      </c>
      <c r="L12" s="225">
        <v>16</v>
      </c>
    </row>
    <row r="13" spans="1:40" x14ac:dyDescent="0.3">
      <c r="A13" s="221" t="s">
        <v>195</v>
      </c>
      <c r="B13" s="224">
        <v>8</v>
      </c>
      <c r="C13" s="222">
        <v>26</v>
      </c>
      <c r="D13" s="222">
        <v>5.4</v>
      </c>
      <c r="E13" s="222">
        <v>19.600000000000001</v>
      </c>
      <c r="F13" s="223">
        <v>1</v>
      </c>
      <c r="G13" s="224">
        <v>1</v>
      </c>
      <c r="H13" s="224">
        <v>10.9</v>
      </c>
      <c r="I13" s="224">
        <v>2</v>
      </c>
      <c r="J13" s="224">
        <v>15.7</v>
      </c>
      <c r="L13" s="225">
        <v>15</v>
      </c>
    </row>
    <row r="14" spans="1:40" ht="15" thickBot="1" x14ac:dyDescent="0.35">
      <c r="A14" s="221" t="s">
        <v>196</v>
      </c>
      <c r="B14" s="224">
        <v>9</v>
      </c>
      <c r="C14" s="222">
        <v>27</v>
      </c>
      <c r="D14" s="222">
        <v>5</v>
      </c>
      <c r="E14" s="222">
        <v>17.3</v>
      </c>
      <c r="F14" s="223">
        <v>1</v>
      </c>
      <c r="G14" s="224">
        <v>0.9</v>
      </c>
      <c r="H14" s="224">
        <v>6.1</v>
      </c>
      <c r="I14" s="224">
        <v>1.3</v>
      </c>
      <c r="J14" s="224">
        <v>13.6</v>
      </c>
      <c r="L14" s="225">
        <v>17</v>
      </c>
    </row>
    <row r="15" spans="1:40" x14ac:dyDescent="0.3">
      <c r="A15" s="221" t="s">
        <v>197</v>
      </c>
      <c r="B15" s="224">
        <v>10</v>
      </c>
      <c r="C15" s="222">
        <v>41.7</v>
      </c>
      <c r="D15" s="222">
        <v>9.1</v>
      </c>
      <c r="E15" s="222">
        <v>44.9</v>
      </c>
      <c r="F15" s="223">
        <v>1</v>
      </c>
      <c r="G15" s="224">
        <v>2</v>
      </c>
      <c r="H15" s="224">
        <v>2.9</v>
      </c>
      <c r="I15" s="224">
        <v>19.2</v>
      </c>
      <c r="J15" s="224">
        <v>2.8</v>
      </c>
      <c r="L15" s="231"/>
      <c r="M15" s="513">
        <f>IF(C16=0,0,"DOPISAŁEŚ WŁASNĄ ROŚLINĘ - PODAJ ŹRÓDŁO DANYCH I DOŁĄCZ DO WNIOSKU KOPIĘ DOKUMENTÓW ŹRÓDŁOWYCH DOTYCZĄCYCH POBRANIA PRZEZ NIĄ AZOTU")</f>
        <v>0</v>
      </c>
      <c r="N15" s="514"/>
      <c r="O15" s="514"/>
      <c r="P15" s="514"/>
      <c r="Q15" s="514"/>
      <c r="R15" s="514"/>
      <c r="S15" s="514"/>
      <c r="T15" s="514"/>
      <c r="U15" s="514"/>
      <c r="V15" s="514"/>
      <c r="W15" s="514"/>
      <c r="X15" s="514"/>
      <c r="Y15" s="514"/>
      <c r="Z15" s="514"/>
      <c r="AA15" s="514"/>
      <c r="AB15" s="514"/>
      <c r="AC15" s="514"/>
      <c r="AD15" s="514"/>
      <c r="AE15" s="514"/>
      <c r="AF15" s="514"/>
      <c r="AG15" s="514"/>
      <c r="AH15" s="514"/>
      <c r="AI15" s="514"/>
      <c r="AJ15" s="514"/>
      <c r="AK15" s="514"/>
      <c r="AL15" s="514"/>
      <c r="AM15" s="514"/>
      <c r="AN15" s="515"/>
    </row>
    <row r="16" spans="1:40" ht="15" thickBot="1" x14ac:dyDescent="0.35">
      <c r="A16" s="232" t="s">
        <v>187</v>
      </c>
      <c r="B16" s="233"/>
      <c r="C16" s="233"/>
      <c r="D16" s="234"/>
      <c r="E16" s="234"/>
      <c r="F16" s="234"/>
      <c r="G16" s="234"/>
      <c r="H16" s="234"/>
      <c r="I16" s="234"/>
      <c r="J16" s="234"/>
      <c r="L16" s="231"/>
      <c r="M16" s="510"/>
      <c r="N16" s="511"/>
      <c r="O16" s="511"/>
      <c r="P16" s="511"/>
      <c r="Q16" s="511"/>
      <c r="R16" s="511"/>
      <c r="S16" s="511"/>
      <c r="T16" s="511"/>
      <c r="U16" s="511"/>
      <c r="V16" s="511"/>
      <c r="W16" s="511"/>
      <c r="X16" s="511"/>
      <c r="Y16" s="511"/>
      <c r="Z16" s="511"/>
      <c r="AA16" s="511"/>
      <c r="AB16" s="511"/>
      <c r="AC16" s="511"/>
      <c r="AD16" s="511"/>
      <c r="AE16" s="511"/>
      <c r="AF16" s="511"/>
      <c r="AG16" s="511"/>
      <c r="AH16" s="511"/>
      <c r="AI16" s="511"/>
      <c r="AJ16" s="511"/>
      <c r="AK16" s="511"/>
      <c r="AL16" s="511"/>
      <c r="AM16" s="511"/>
      <c r="AN16" s="512"/>
    </row>
    <row r="17" spans="1:40" x14ac:dyDescent="0.3">
      <c r="A17" s="221" t="s">
        <v>198</v>
      </c>
      <c r="B17" s="224">
        <v>11</v>
      </c>
      <c r="C17" s="222">
        <v>8</v>
      </c>
      <c r="D17" s="222">
        <v>7</v>
      </c>
      <c r="E17" s="222">
        <v>30.3</v>
      </c>
      <c r="F17" s="223">
        <v>1</v>
      </c>
      <c r="G17" s="224">
        <v>0.9</v>
      </c>
      <c r="H17" s="224">
        <v>13.4</v>
      </c>
      <c r="I17" s="224">
        <v>1.4</v>
      </c>
      <c r="J17" s="224">
        <v>17.2</v>
      </c>
      <c r="L17" s="225">
        <v>40</v>
      </c>
    </row>
    <row r="18" spans="1:40" x14ac:dyDescent="0.3">
      <c r="A18" s="221" t="s">
        <v>199</v>
      </c>
      <c r="B18" s="224">
        <v>12</v>
      </c>
      <c r="C18" s="222">
        <v>8</v>
      </c>
      <c r="D18" s="222">
        <v>5.9</v>
      </c>
      <c r="E18" s="222">
        <v>27</v>
      </c>
      <c r="F18" s="235">
        <v>1</v>
      </c>
      <c r="G18" s="236">
        <v>1</v>
      </c>
      <c r="H18" s="224">
        <v>16.8</v>
      </c>
      <c r="I18" s="224">
        <v>1.8</v>
      </c>
      <c r="J18" s="224">
        <v>17.600000000000001</v>
      </c>
      <c r="L18" s="225">
        <v>40</v>
      </c>
    </row>
    <row r="19" spans="1:40" x14ac:dyDescent="0.3">
      <c r="A19" s="221" t="s">
        <v>200</v>
      </c>
      <c r="B19" s="224">
        <v>13</v>
      </c>
      <c r="C19" s="222">
        <v>0</v>
      </c>
      <c r="D19" s="222">
        <v>8.5</v>
      </c>
      <c r="E19" s="222">
        <v>28.3</v>
      </c>
      <c r="F19" s="223">
        <v>1</v>
      </c>
      <c r="G19" s="224">
        <v>1</v>
      </c>
      <c r="H19" s="224">
        <v>12</v>
      </c>
      <c r="I19" s="224">
        <v>1.6</v>
      </c>
      <c r="J19" s="224">
        <v>15.4</v>
      </c>
      <c r="L19" s="225">
        <v>40</v>
      </c>
    </row>
    <row r="20" spans="1:40" ht="15" thickBot="1" x14ac:dyDescent="0.35">
      <c r="A20" s="221" t="s">
        <v>201</v>
      </c>
      <c r="B20" s="224">
        <v>14</v>
      </c>
      <c r="C20" s="222">
        <v>15</v>
      </c>
      <c r="D20" s="222">
        <v>8.5</v>
      </c>
      <c r="E20" s="222">
        <v>28.2</v>
      </c>
      <c r="F20" s="223">
        <v>1</v>
      </c>
      <c r="G20" s="224">
        <v>1</v>
      </c>
      <c r="H20" s="224">
        <v>10</v>
      </c>
      <c r="I20" s="224">
        <v>1.3</v>
      </c>
      <c r="J20" s="224">
        <v>9.5</v>
      </c>
      <c r="L20" s="225">
        <v>40</v>
      </c>
    </row>
    <row r="21" spans="1:40" x14ac:dyDescent="0.3">
      <c r="A21" s="221" t="s">
        <v>202</v>
      </c>
      <c r="B21" s="224">
        <v>15</v>
      </c>
      <c r="C21" s="222">
        <v>15</v>
      </c>
      <c r="D21" s="222">
        <v>5.4</v>
      </c>
      <c r="E21" s="222">
        <v>22.1</v>
      </c>
      <c r="F21" s="223">
        <v>1</v>
      </c>
      <c r="G21" s="224">
        <v>1</v>
      </c>
      <c r="H21" s="224">
        <v>11.4</v>
      </c>
      <c r="I21" s="224">
        <v>1.5</v>
      </c>
      <c r="J21" s="224">
        <v>15.6</v>
      </c>
      <c r="L21" s="225">
        <v>28.5</v>
      </c>
      <c r="M21" s="513">
        <f>IF(C22=0,0,"DOPISAŁEŚ WŁASNĄ ROŚLINĘ - PODAJ ŹRÓDŁO DANYCH I DOŁĄCZ DO WNIOSKU KOPIĘ DOKUMENTÓW ŹRÓDŁOWYCH DOTYCZĄCYCH POBRANIA PRZEZ NIĄ AZOTU")</f>
        <v>0</v>
      </c>
      <c r="N21" s="514"/>
      <c r="O21" s="514"/>
      <c r="P21" s="514"/>
      <c r="Q21" s="514"/>
      <c r="R21" s="514"/>
      <c r="S21" s="514"/>
      <c r="T21" s="514"/>
      <c r="U21" s="514"/>
      <c r="V21" s="514"/>
      <c r="W21" s="514"/>
      <c r="X21" s="514"/>
      <c r="Y21" s="514"/>
      <c r="Z21" s="514"/>
      <c r="AA21" s="514"/>
      <c r="AB21" s="514"/>
      <c r="AC21" s="514"/>
      <c r="AD21" s="514"/>
      <c r="AE21" s="514"/>
      <c r="AF21" s="514"/>
      <c r="AG21" s="514"/>
      <c r="AH21" s="514"/>
      <c r="AI21" s="514"/>
      <c r="AJ21" s="514"/>
      <c r="AK21" s="514"/>
      <c r="AL21" s="514"/>
      <c r="AM21" s="514"/>
      <c r="AN21" s="515"/>
    </row>
    <row r="22" spans="1:40" ht="15" thickBot="1" x14ac:dyDescent="0.35">
      <c r="A22" s="232" t="s">
        <v>187</v>
      </c>
      <c r="B22" s="233"/>
      <c r="C22" s="233"/>
      <c r="D22" s="234"/>
      <c r="E22" s="234"/>
      <c r="F22" s="234"/>
      <c r="G22" s="234"/>
      <c r="H22" s="234"/>
      <c r="I22" s="234"/>
      <c r="J22" s="234"/>
      <c r="L22" s="225"/>
      <c r="M22" s="510"/>
      <c r="N22" s="511"/>
      <c r="O22" s="511"/>
      <c r="P22" s="511"/>
      <c r="Q22" s="511"/>
      <c r="R22" s="511"/>
      <c r="S22" s="511"/>
      <c r="T22" s="511"/>
      <c r="U22" s="511"/>
      <c r="V22" s="511"/>
      <c r="W22" s="511"/>
      <c r="X22" s="511"/>
      <c r="Y22" s="511"/>
      <c r="Z22" s="511"/>
      <c r="AA22" s="511"/>
      <c r="AB22" s="511"/>
      <c r="AC22" s="511"/>
      <c r="AD22" s="511"/>
      <c r="AE22" s="511"/>
      <c r="AF22" s="511"/>
      <c r="AG22" s="511"/>
      <c r="AH22" s="511"/>
      <c r="AI22" s="511"/>
      <c r="AJ22" s="511"/>
      <c r="AK22" s="511"/>
      <c r="AL22" s="511"/>
      <c r="AM22" s="511"/>
      <c r="AN22" s="512"/>
    </row>
    <row r="23" spans="1:40" x14ac:dyDescent="0.3">
      <c r="A23" s="221" t="s">
        <v>203</v>
      </c>
      <c r="B23" s="224">
        <v>16</v>
      </c>
      <c r="C23" s="222">
        <v>50</v>
      </c>
      <c r="D23" s="222">
        <v>9.6</v>
      </c>
      <c r="E23" s="222">
        <v>33.299999999999997</v>
      </c>
      <c r="F23" s="223">
        <v>0</v>
      </c>
      <c r="G23" s="224">
        <v>1.5</v>
      </c>
      <c r="H23" s="224">
        <v>6.9</v>
      </c>
      <c r="I23" s="224">
        <v>1.5</v>
      </c>
      <c r="J23" s="224">
        <v>17</v>
      </c>
      <c r="L23" s="225">
        <v>34</v>
      </c>
    </row>
    <row r="24" spans="1:40" x14ac:dyDescent="0.3">
      <c r="A24" s="221" t="s">
        <v>204</v>
      </c>
      <c r="B24" s="224">
        <v>17</v>
      </c>
      <c r="C24" s="222">
        <v>40.299999999999997</v>
      </c>
      <c r="D24" s="222">
        <v>8.8000000000000007</v>
      </c>
      <c r="E24" s="222">
        <v>26.3</v>
      </c>
      <c r="F24" s="223">
        <v>1</v>
      </c>
      <c r="G24" s="224">
        <v>1.5</v>
      </c>
      <c r="H24" s="224">
        <v>5.3</v>
      </c>
      <c r="I24" s="224">
        <v>1.4</v>
      </c>
      <c r="J24" s="224">
        <v>12</v>
      </c>
      <c r="L24" s="225">
        <v>28</v>
      </c>
    </row>
    <row r="25" spans="1:40" x14ac:dyDescent="0.3">
      <c r="A25" s="221" t="s">
        <v>205</v>
      </c>
      <c r="B25" s="224">
        <v>18</v>
      </c>
      <c r="C25" s="222">
        <v>49.5</v>
      </c>
      <c r="D25" s="222">
        <v>10.8</v>
      </c>
      <c r="E25" s="222">
        <v>44.3</v>
      </c>
      <c r="F25" s="223">
        <v>1</v>
      </c>
      <c r="G25" s="224">
        <v>3</v>
      </c>
      <c r="H25" s="224">
        <v>5.3</v>
      </c>
      <c r="I25" s="224">
        <v>1.4</v>
      </c>
      <c r="J25" s="224">
        <v>12</v>
      </c>
      <c r="L25" s="225">
        <v>5</v>
      </c>
    </row>
    <row r="26" spans="1:40" x14ac:dyDescent="0.3">
      <c r="A26" s="221" t="s">
        <v>206</v>
      </c>
      <c r="B26" s="224">
        <v>19</v>
      </c>
      <c r="C26" s="222">
        <v>60.5</v>
      </c>
      <c r="D26" s="222">
        <v>10.199999999999999</v>
      </c>
      <c r="E26" s="222">
        <v>38.9</v>
      </c>
      <c r="F26" s="223">
        <v>1</v>
      </c>
      <c r="G26" s="224">
        <v>1.5</v>
      </c>
      <c r="H26" s="224">
        <v>7</v>
      </c>
      <c r="I26" s="224">
        <v>1.7</v>
      </c>
      <c r="J26" s="224">
        <v>20.8</v>
      </c>
      <c r="L26" s="225"/>
    </row>
    <row r="27" spans="1:40" ht="15" thickBot="1" x14ac:dyDescent="0.35">
      <c r="A27" s="221" t="s">
        <v>207</v>
      </c>
      <c r="B27" s="224">
        <v>20</v>
      </c>
      <c r="C27" s="222">
        <v>55</v>
      </c>
      <c r="D27" s="222">
        <v>14.1</v>
      </c>
      <c r="E27" s="222">
        <v>94.6</v>
      </c>
      <c r="F27" s="223">
        <v>1</v>
      </c>
      <c r="G27" s="224">
        <v>1.8</v>
      </c>
      <c r="H27" s="224">
        <v>15</v>
      </c>
      <c r="I27" s="224">
        <v>3.9</v>
      </c>
      <c r="J27" s="224">
        <v>41.5</v>
      </c>
      <c r="L27" s="225">
        <v>28</v>
      </c>
    </row>
    <row r="28" spans="1:40" x14ac:dyDescent="0.3">
      <c r="A28" s="221" t="s">
        <v>208</v>
      </c>
      <c r="B28" s="224">
        <v>21</v>
      </c>
      <c r="C28" s="222">
        <v>50</v>
      </c>
      <c r="D28" s="222">
        <v>3</v>
      </c>
      <c r="E28" s="222">
        <v>82.7</v>
      </c>
      <c r="F28" s="223">
        <v>1</v>
      </c>
      <c r="G28" s="224">
        <v>1</v>
      </c>
      <c r="H28" s="224">
        <v>20</v>
      </c>
      <c r="I28" s="224">
        <v>1.3</v>
      </c>
      <c r="J28" s="224">
        <v>37.4</v>
      </c>
      <c r="L28" s="225">
        <v>30</v>
      </c>
      <c r="M28" s="513">
        <f>IF(C29=0,0,"DOPISAŁEŚ WŁASNĄ ROŚLINĘ - PODAJ ŹRÓDŁO DANYCH I DOŁĄCZ DO WNIOSKU KOPIĘ DOKUMENTÓW ŹRÓDŁOWYCH DOTYCZĄCYCH POBRANIA PRZEZ NIĄ AZOTU")</f>
        <v>0</v>
      </c>
      <c r="N28" s="514"/>
      <c r="O28" s="514"/>
      <c r="P28" s="514"/>
      <c r="Q28" s="514"/>
      <c r="R28" s="514"/>
      <c r="S28" s="514"/>
      <c r="T28" s="514"/>
      <c r="U28" s="514"/>
      <c r="V28" s="514"/>
      <c r="W28" s="514"/>
      <c r="X28" s="514"/>
      <c r="Y28" s="514"/>
      <c r="Z28" s="514"/>
      <c r="AA28" s="514"/>
      <c r="AB28" s="514"/>
      <c r="AC28" s="514"/>
      <c r="AD28" s="514"/>
      <c r="AE28" s="514"/>
      <c r="AF28" s="514"/>
      <c r="AG28" s="514"/>
      <c r="AH28" s="514"/>
      <c r="AI28" s="514"/>
      <c r="AJ28" s="514"/>
      <c r="AK28" s="514"/>
      <c r="AL28" s="514"/>
      <c r="AM28" s="514"/>
      <c r="AN28" s="515"/>
    </row>
    <row r="29" spans="1:40" ht="15" thickBot="1" x14ac:dyDescent="0.35">
      <c r="A29" s="232" t="s">
        <v>187</v>
      </c>
      <c r="B29" s="233"/>
      <c r="C29" s="233"/>
      <c r="D29" s="234"/>
      <c r="E29" s="234"/>
      <c r="F29" s="234"/>
      <c r="G29" s="234"/>
      <c r="H29" s="234"/>
      <c r="I29" s="234"/>
      <c r="J29" s="234"/>
      <c r="L29" s="225"/>
      <c r="M29" s="510"/>
      <c r="N29" s="511"/>
      <c r="O29" s="511"/>
      <c r="P29" s="511"/>
      <c r="Q29" s="511"/>
      <c r="R29" s="511"/>
      <c r="S29" s="511"/>
      <c r="T29" s="511"/>
      <c r="U29" s="511"/>
      <c r="V29" s="511"/>
      <c r="W29" s="511"/>
      <c r="X29" s="511"/>
      <c r="Y29" s="511"/>
      <c r="Z29" s="511"/>
      <c r="AA29" s="511"/>
      <c r="AB29" s="511"/>
      <c r="AC29" s="511"/>
      <c r="AD29" s="511"/>
      <c r="AE29" s="511"/>
      <c r="AF29" s="511"/>
      <c r="AG29" s="511"/>
      <c r="AH29" s="511"/>
      <c r="AI29" s="511"/>
      <c r="AJ29" s="511"/>
      <c r="AK29" s="511"/>
      <c r="AL29" s="511"/>
      <c r="AM29" s="511"/>
      <c r="AN29" s="512"/>
    </row>
    <row r="30" spans="1:40" x14ac:dyDescent="0.3">
      <c r="A30" s="221" t="s">
        <v>209</v>
      </c>
      <c r="B30" s="224">
        <v>22</v>
      </c>
      <c r="C30" s="222">
        <v>3.3</v>
      </c>
      <c r="D30" s="222">
        <v>5</v>
      </c>
      <c r="E30" s="222">
        <v>4.8</v>
      </c>
      <c r="F30" s="223">
        <v>1</v>
      </c>
      <c r="G30" s="224">
        <v>0.15</v>
      </c>
      <c r="H30" s="224">
        <v>2.1</v>
      </c>
      <c r="I30" s="224">
        <v>0.2</v>
      </c>
      <c r="J30" s="224">
        <v>3</v>
      </c>
      <c r="L30" s="225">
        <v>3.1</v>
      </c>
    </row>
    <row r="31" spans="1:40" x14ac:dyDescent="0.3">
      <c r="A31" s="221" t="s">
        <v>210</v>
      </c>
      <c r="B31" s="224">
        <v>23</v>
      </c>
      <c r="C31" s="222">
        <v>4.2</v>
      </c>
      <c r="D31" s="222">
        <v>0.6</v>
      </c>
      <c r="E31" s="222">
        <v>5.5</v>
      </c>
      <c r="F31" s="223">
        <v>1</v>
      </c>
      <c r="G31" s="224">
        <v>0.2</v>
      </c>
      <c r="H31" s="224">
        <v>2.6</v>
      </c>
      <c r="I31" s="224">
        <v>0.3</v>
      </c>
      <c r="J31" s="224">
        <v>3.4</v>
      </c>
      <c r="L31" s="225">
        <v>3.1</v>
      </c>
    </row>
    <row r="32" spans="1:40" x14ac:dyDescent="0.3">
      <c r="A32" s="221" t="s">
        <v>211</v>
      </c>
      <c r="B32" s="224">
        <v>24</v>
      </c>
      <c r="C32" s="222">
        <v>3.5</v>
      </c>
      <c r="D32" s="222">
        <v>0.7</v>
      </c>
      <c r="E32" s="222">
        <v>4.3</v>
      </c>
      <c r="F32" s="223">
        <v>1</v>
      </c>
      <c r="G32" s="224">
        <v>0.7</v>
      </c>
      <c r="H32" s="224">
        <v>3.6</v>
      </c>
      <c r="I32" s="224">
        <v>0.4</v>
      </c>
      <c r="J32" s="224">
        <v>4.4000000000000004</v>
      </c>
      <c r="L32" s="225">
        <v>1.7</v>
      </c>
    </row>
    <row r="33" spans="1:40" ht="15" thickBot="1" x14ac:dyDescent="0.35">
      <c r="A33" s="221" t="s">
        <v>212</v>
      </c>
      <c r="B33" s="224">
        <v>25</v>
      </c>
      <c r="C33" s="222">
        <v>2.5</v>
      </c>
      <c r="D33" s="222">
        <v>0.6</v>
      </c>
      <c r="E33" s="222">
        <v>4.0999999999999996</v>
      </c>
      <c r="F33" s="223">
        <v>1</v>
      </c>
      <c r="G33" s="224">
        <v>0.4</v>
      </c>
      <c r="H33" s="224">
        <v>3.3</v>
      </c>
      <c r="I33" s="224">
        <v>0.4</v>
      </c>
      <c r="J33" s="224">
        <v>4.0999999999999996</v>
      </c>
      <c r="L33" s="225">
        <v>3.8</v>
      </c>
    </row>
    <row r="34" spans="1:40" x14ac:dyDescent="0.3">
      <c r="A34" s="221" t="s">
        <v>213</v>
      </c>
      <c r="B34" s="224">
        <v>26</v>
      </c>
      <c r="C34" s="222">
        <v>2.5</v>
      </c>
      <c r="D34" s="222">
        <v>0.5</v>
      </c>
      <c r="E34" s="222">
        <v>4.5</v>
      </c>
      <c r="F34" s="223">
        <v>1</v>
      </c>
      <c r="G34" s="224">
        <v>0.4</v>
      </c>
      <c r="H34" s="224">
        <v>3.5</v>
      </c>
      <c r="I34" s="224">
        <v>0.35</v>
      </c>
      <c r="J34" s="224">
        <v>6.1</v>
      </c>
      <c r="L34" s="225"/>
      <c r="M34" s="513">
        <f>IF(C35=0,0,"DOPISAŁEŚ WŁASNĄ ROŚLINĘ - PODAJ ŹRÓDŁO DANYCH I DOŁĄCZ DO WNIOSKU KOPIĘ DOKUMENTÓW ŹRÓDŁOWYCH DOTYCZĄCYCH POBRANIA PRZEZ NIĄ AZOTU")</f>
        <v>0</v>
      </c>
      <c r="N34" s="514"/>
      <c r="O34" s="514"/>
      <c r="P34" s="514"/>
      <c r="Q34" s="514"/>
      <c r="R34" s="514"/>
      <c r="S34" s="514"/>
      <c r="T34" s="514"/>
      <c r="U34" s="514"/>
      <c r="V34" s="514"/>
      <c r="W34" s="514"/>
      <c r="X34" s="514"/>
      <c r="Y34" s="514"/>
      <c r="Z34" s="514"/>
      <c r="AA34" s="514"/>
      <c r="AB34" s="514"/>
      <c r="AC34" s="514"/>
      <c r="AD34" s="514"/>
      <c r="AE34" s="514"/>
      <c r="AF34" s="514"/>
      <c r="AG34" s="514"/>
      <c r="AH34" s="514"/>
      <c r="AI34" s="514"/>
      <c r="AJ34" s="514"/>
      <c r="AK34" s="514"/>
      <c r="AL34" s="514"/>
      <c r="AM34" s="514"/>
      <c r="AN34" s="515"/>
    </row>
    <row r="35" spans="1:40" ht="19.5" customHeight="1" thickBot="1" x14ac:dyDescent="0.35">
      <c r="A35" s="232" t="s">
        <v>187</v>
      </c>
      <c r="B35" s="233"/>
      <c r="C35" s="233"/>
      <c r="D35" s="234"/>
      <c r="E35" s="234"/>
      <c r="F35" s="234"/>
      <c r="G35" s="234"/>
      <c r="H35" s="234"/>
      <c r="I35" s="234"/>
      <c r="J35" s="234"/>
      <c r="L35" s="225">
        <v>15</v>
      </c>
      <c r="M35" s="510"/>
      <c r="N35" s="511"/>
      <c r="O35" s="511"/>
      <c r="P35" s="511"/>
      <c r="Q35" s="511"/>
      <c r="R35" s="511"/>
      <c r="S35" s="511"/>
      <c r="T35" s="511"/>
      <c r="U35" s="511"/>
      <c r="V35" s="511"/>
      <c r="W35" s="511"/>
      <c r="X35" s="511"/>
      <c r="Y35" s="511"/>
      <c r="Z35" s="511"/>
      <c r="AA35" s="511"/>
      <c r="AB35" s="511"/>
      <c r="AC35" s="511"/>
      <c r="AD35" s="511"/>
      <c r="AE35" s="511"/>
      <c r="AF35" s="511"/>
      <c r="AG35" s="511"/>
      <c r="AH35" s="511"/>
      <c r="AI35" s="511"/>
      <c r="AJ35" s="511"/>
      <c r="AK35" s="511"/>
      <c r="AL35" s="511"/>
      <c r="AM35" s="511"/>
      <c r="AN35" s="512"/>
    </row>
    <row r="36" spans="1:40" x14ac:dyDescent="0.3">
      <c r="A36" s="221" t="s">
        <v>214</v>
      </c>
      <c r="B36" s="224">
        <v>27</v>
      </c>
      <c r="C36" s="222">
        <v>2.4</v>
      </c>
      <c r="D36" s="222">
        <v>0.6</v>
      </c>
      <c r="E36" s="222">
        <v>3.8</v>
      </c>
      <c r="F36" s="223">
        <v>1</v>
      </c>
      <c r="L36" s="225"/>
    </row>
    <row r="37" spans="1:40" ht="23.4" customHeight="1" x14ac:dyDescent="0.3">
      <c r="A37" s="221" t="s">
        <v>215</v>
      </c>
      <c r="B37" s="224">
        <v>28</v>
      </c>
      <c r="C37" s="222">
        <v>0</v>
      </c>
      <c r="D37" s="222">
        <v>0.5</v>
      </c>
      <c r="E37" s="222">
        <v>3.5</v>
      </c>
      <c r="F37" s="223">
        <v>0</v>
      </c>
      <c r="L37" s="225"/>
    </row>
    <row r="38" spans="1:40" ht="15" thickBot="1" x14ac:dyDescent="0.35">
      <c r="A38" s="221" t="s">
        <v>216</v>
      </c>
      <c r="B38" s="224">
        <v>29</v>
      </c>
      <c r="C38" s="222">
        <v>0</v>
      </c>
      <c r="D38" s="222">
        <v>0.6</v>
      </c>
      <c r="E38" s="222">
        <v>3.8</v>
      </c>
      <c r="F38" s="223">
        <v>0</v>
      </c>
      <c r="L38" s="225"/>
    </row>
    <row r="39" spans="1:40" s="212" customFormat="1" x14ac:dyDescent="0.3">
      <c r="A39" s="232" t="s">
        <v>187</v>
      </c>
      <c r="B39" s="233"/>
      <c r="C39" s="233"/>
      <c r="D39" s="237">
        <f>2.8/5</f>
        <v>0.55999999999999994</v>
      </c>
      <c r="E39" s="237">
        <f>14.6/5</f>
        <v>2.92</v>
      </c>
      <c r="F39" s="238">
        <v>0</v>
      </c>
      <c r="L39" s="225">
        <v>3.1</v>
      </c>
      <c r="M39" s="513">
        <f>IF(C39+C40=0,0,"DOPISAŁEŚ WŁASNĄ ROŚLINĘ - PODAJ ŹRÓDŁO DANYCH I DOŁĄCZ DO WNIOSKU KOPIĘ DOKUMENTÓW ŹRÓDŁOWYCH DOTYCZĄCYCH POBRANIA PRZEZ NIĄ AZOTU")</f>
        <v>0</v>
      </c>
      <c r="N39" s="514"/>
      <c r="O39" s="514"/>
      <c r="P39" s="514"/>
      <c r="Q39" s="514"/>
      <c r="R39" s="514"/>
      <c r="S39" s="514"/>
      <c r="T39" s="514"/>
      <c r="U39" s="514"/>
      <c r="V39" s="514"/>
      <c r="W39" s="514"/>
      <c r="X39" s="514"/>
      <c r="Y39" s="514"/>
      <c r="Z39" s="514"/>
      <c r="AA39" s="514"/>
      <c r="AB39" s="514"/>
      <c r="AC39" s="514"/>
      <c r="AD39" s="514"/>
      <c r="AE39" s="514"/>
      <c r="AF39" s="514"/>
      <c r="AG39" s="514"/>
      <c r="AH39" s="514"/>
      <c r="AI39" s="514"/>
      <c r="AJ39" s="514"/>
      <c r="AK39" s="514"/>
      <c r="AL39" s="514"/>
      <c r="AM39" s="514"/>
      <c r="AN39" s="515"/>
    </row>
    <row r="40" spans="1:40" ht="15" thickBot="1" x14ac:dyDescent="0.35">
      <c r="A40" s="232" t="s">
        <v>187</v>
      </c>
      <c r="B40" s="233"/>
      <c r="C40" s="233"/>
      <c r="D40" s="222">
        <v>0.7</v>
      </c>
      <c r="E40" s="222">
        <v>3.9</v>
      </c>
      <c r="F40" s="223">
        <v>0</v>
      </c>
      <c r="L40" s="225"/>
      <c r="M40" s="510"/>
      <c r="N40" s="511"/>
      <c r="O40" s="511"/>
      <c r="P40" s="511"/>
      <c r="Q40" s="511"/>
      <c r="R40" s="511"/>
      <c r="S40" s="511"/>
      <c r="T40" s="511"/>
      <c r="U40" s="511"/>
      <c r="V40" s="511"/>
      <c r="W40" s="511"/>
      <c r="X40" s="511"/>
      <c r="Y40" s="511"/>
      <c r="Z40" s="511"/>
      <c r="AA40" s="511"/>
      <c r="AB40" s="511"/>
      <c r="AC40" s="511"/>
      <c r="AD40" s="511"/>
      <c r="AE40" s="511"/>
      <c r="AF40" s="511"/>
      <c r="AG40" s="511"/>
      <c r="AH40" s="511"/>
      <c r="AI40" s="511"/>
      <c r="AJ40" s="511"/>
      <c r="AK40" s="511"/>
      <c r="AL40" s="511"/>
      <c r="AM40" s="511"/>
      <c r="AN40" s="512"/>
    </row>
    <row r="41" spans="1:40" ht="15" thickBot="1" x14ac:dyDescent="0.35">
      <c r="A41" s="221" t="s">
        <v>217</v>
      </c>
      <c r="B41" s="224">
        <v>32</v>
      </c>
      <c r="C41" s="222">
        <v>1.5</v>
      </c>
      <c r="D41" s="222">
        <v>0.7</v>
      </c>
      <c r="E41" s="222">
        <v>4.3</v>
      </c>
      <c r="F41" s="223">
        <v>1</v>
      </c>
      <c r="L41" s="225"/>
    </row>
    <row r="42" spans="1:40" x14ac:dyDescent="0.3">
      <c r="A42" s="221" t="s">
        <v>218</v>
      </c>
      <c r="B42" s="224">
        <v>33</v>
      </c>
      <c r="C42" s="222">
        <v>5.0999999999999996</v>
      </c>
      <c r="D42" s="222">
        <v>0.6</v>
      </c>
      <c r="E42" s="222">
        <v>3.9</v>
      </c>
      <c r="F42" s="223">
        <v>0</v>
      </c>
      <c r="L42" s="225"/>
      <c r="M42" s="513" t="str">
        <f>IF(C43=0,0,IF(M43&gt;0,"","DOPISAŁEŚ WŁASNĄ ROŚLINĘ - PODAJ ŹRÓDŁO DANYCH I DOŁĄCZ DO WNIOSKU KOPIĘ DOKUMENTÓW ŹRÓDŁOWYCH DOTYCZĄCYCH POBRANIA PRZEZ NIĄ AZOTU"))</f>
        <v/>
      </c>
      <c r="N42" s="514"/>
      <c r="O42" s="514"/>
      <c r="P42" s="514"/>
      <c r="Q42" s="514"/>
      <c r="R42" s="514"/>
      <c r="S42" s="514"/>
      <c r="T42" s="514"/>
      <c r="U42" s="514"/>
      <c r="V42" s="514"/>
      <c r="W42" s="514"/>
      <c r="X42" s="514"/>
      <c r="Y42" s="514"/>
      <c r="Z42" s="514"/>
      <c r="AA42" s="514"/>
      <c r="AB42" s="514"/>
      <c r="AC42" s="514"/>
      <c r="AD42" s="514"/>
      <c r="AE42" s="514"/>
      <c r="AF42" s="514"/>
      <c r="AG42" s="514"/>
      <c r="AH42" s="514"/>
      <c r="AI42" s="514"/>
      <c r="AJ42" s="514"/>
      <c r="AK42" s="514"/>
      <c r="AL42" s="514"/>
      <c r="AM42" s="514"/>
      <c r="AN42" s="515"/>
    </row>
    <row r="43" spans="1:40" s="212" customFormat="1" ht="15" thickBot="1" x14ac:dyDescent="0.35">
      <c r="A43" s="533" t="s">
        <v>440</v>
      </c>
      <c r="B43" s="534"/>
      <c r="C43" s="233">
        <v>2</v>
      </c>
      <c r="D43" s="535">
        <v>1.1000000000000001</v>
      </c>
      <c r="E43" s="535">
        <v>4.9000000000000004</v>
      </c>
      <c r="F43" s="234">
        <f>K43</f>
        <v>2</v>
      </c>
      <c r="G43" s="536"/>
      <c r="H43" s="536"/>
      <c r="I43" s="536"/>
      <c r="J43" s="536"/>
      <c r="K43" s="534">
        <v>2</v>
      </c>
      <c r="L43" s="225"/>
      <c r="M43" s="537" t="s">
        <v>441</v>
      </c>
      <c r="N43" s="538"/>
      <c r="O43" s="538"/>
      <c r="P43" s="538"/>
      <c r="Q43" s="538"/>
      <c r="R43" s="538"/>
      <c r="S43" s="538"/>
      <c r="T43" s="538"/>
      <c r="U43" s="538"/>
      <c r="V43" s="538"/>
      <c r="W43" s="538"/>
      <c r="X43" s="538"/>
      <c r="Y43" s="538"/>
      <c r="Z43" s="538"/>
      <c r="AA43" s="538"/>
      <c r="AB43" s="538"/>
      <c r="AC43" s="538"/>
      <c r="AD43" s="538"/>
      <c r="AE43" s="538"/>
      <c r="AF43" s="538"/>
      <c r="AG43" s="538"/>
      <c r="AH43" s="538"/>
      <c r="AI43" s="538"/>
      <c r="AJ43" s="538"/>
      <c r="AK43" s="538"/>
      <c r="AL43" s="538"/>
      <c r="AM43" s="538"/>
      <c r="AN43" s="539"/>
    </row>
    <row r="44" spans="1:40" x14ac:dyDescent="0.3">
      <c r="A44" s="221" t="s">
        <v>219</v>
      </c>
      <c r="B44" s="224">
        <v>35</v>
      </c>
      <c r="C44" s="222">
        <v>4.0999999999999996</v>
      </c>
      <c r="D44" s="222">
        <v>0.6</v>
      </c>
      <c r="E44" s="222">
        <v>3.5</v>
      </c>
      <c r="F44" s="223">
        <v>2</v>
      </c>
      <c r="L44" s="225"/>
    </row>
    <row r="45" spans="1:40" x14ac:dyDescent="0.3">
      <c r="A45" s="221" t="s">
        <v>220</v>
      </c>
      <c r="B45" s="224">
        <v>36</v>
      </c>
      <c r="C45" s="222">
        <v>4.2</v>
      </c>
      <c r="D45" s="222">
        <v>0.7</v>
      </c>
      <c r="E45" s="222">
        <v>3.4</v>
      </c>
      <c r="F45" s="223">
        <v>1</v>
      </c>
      <c r="L45" s="225"/>
    </row>
    <row r="46" spans="1:40" x14ac:dyDescent="0.3">
      <c r="A46" s="221" t="s">
        <v>221</v>
      </c>
      <c r="B46" s="224">
        <v>37</v>
      </c>
      <c r="C46" s="222">
        <v>4.2</v>
      </c>
      <c r="D46" s="222">
        <v>0.5</v>
      </c>
      <c r="E46" s="222">
        <v>2.8</v>
      </c>
      <c r="F46" s="223">
        <v>1</v>
      </c>
      <c r="L46" s="225"/>
    </row>
    <row r="47" spans="1:40" x14ac:dyDescent="0.3">
      <c r="A47" s="221" t="s">
        <v>222</v>
      </c>
      <c r="B47" s="224">
        <v>38</v>
      </c>
      <c r="C47" s="222">
        <v>4</v>
      </c>
      <c r="D47" s="222">
        <v>0.6</v>
      </c>
      <c r="E47" s="222">
        <v>3.1</v>
      </c>
      <c r="F47" s="223">
        <v>1</v>
      </c>
      <c r="L47" s="225">
        <v>3.1</v>
      </c>
    </row>
    <row r="48" spans="1:40" x14ac:dyDescent="0.3">
      <c r="A48" s="221" t="s">
        <v>223</v>
      </c>
      <c r="B48" s="224">
        <v>39</v>
      </c>
      <c r="C48" s="222">
        <v>4.8</v>
      </c>
      <c r="D48" s="222">
        <v>0.6</v>
      </c>
      <c r="E48" s="222">
        <v>3.1</v>
      </c>
      <c r="F48" s="223">
        <v>1</v>
      </c>
      <c r="L48" s="225"/>
    </row>
    <row r="49" spans="1:12" x14ac:dyDescent="0.3">
      <c r="A49" s="221" t="s">
        <v>224</v>
      </c>
      <c r="B49" s="224">
        <v>40</v>
      </c>
      <c r="C49" s="222">
        <v>4.5</v>
      </c>
      <c r="D49" s="222">
        <v>0.6</v>
      </c>
      <c r="E49" s="222">
        <v>3.8</v>
      </c>
      <c r="F49" s="223">
        <v>2</v>
      </c>
      <c r="L49" s="225"/>
    </row>
    <row r="50" spans="1:12" x14ac:dyDescent="0.3">
      <c r="A50" s="221" t="s">
        <v>225</v>
      </c>
      <c r="B50" s="224">
        <v>41</v>
      </c>
      <c r="C50" s="222">
        <v>0</v>
      </c>
      <c r="D50" s="222">
        <v>0.6</v>
      </c>
      <c r="E50" s="222">
        <v>3.1</v>
      </c>
      <c r="F50" s="223">
        <v>1</v>
      </c>
      <c r="L50" s="225"/>
    </row>
    <row r="51" spans="1:12" x14ac:dyDescent="0.3">
      <c r="A51" s="221" t="s">
        <v>226</v>
      </c>
      <c r="B51" s="224">
        <v>42</v>
      </c>
      <c r="C51" s="222">
        <v>21</v>
      </c>
      <c r="D51" s="222"/>
      <c r="E51" s="222"/>
      <c r="F51" s="223">
        <v>1</v>
      </c>
      <c r="L51" s="225"/>
    </row>
    <row r="52" spans="1:12" x14ac:dyDescent="0.3">
      <c r="A52" s="221" t="s">
        <v>227</v>
      </c>
      <c r="B52" s="224">
        <v>43</v>
      </c>
      <c r="C52" s="222">
        <v>8</v>
      </c>
      <c r="D52" s="222"/>
      <c r="E52" s="222"/>
      <c r="F52" s="223">
        <v>1</v>
      </c>
      <c r="L52" s="225"/>
    </row>
    <row r="53" spans="1:12" x14ac:dyDescent="0.3">
      <c r="A53" s="221" t="s">
        <v>228</v>
      </c>
      <c r="B53" s="224">
        <v>44</v>
      </c>
      <c r="C53" s="222">
        <v>8</v>
      </c>
      <c r="D53" s="222"/>
      <c r="E53" s="222"/>
      <c r="F53" s="223">
        <v>0</v>
      </c>
      <c r="L53" s="225"/>
    </row>
    <row r="54" spans="1:12" x14ac:dyDescent="0.3">
      <c r="A54" s="221" t="s">
        <v>229</v>
      </c>
      <c r="B54" s="224">
        <v>45</v>
      </c>
      <c r="C54" s="222">
        <v>8</v>
      </c>
      <c r="D54" s="222"/>
      <c r="E54" s="222"/>
      <c r="F54" s="223">
        <v>1</v>
      </c>
      <c r="L54" s="225"/>
    </row>
    <row r="55" spans="1:12" x14ac:dyDescent="0.3">
      <c r="A55" s="221" t="s">
        <v>230</v>
      </c>
      <c r="B55" s="224">
        <v>46</v>
      </c>
      <c r="C55" s="222">
        <v>8</v>
      </c>
      <c r="D55" s="222"/>
      <c r="E55" s="222"/>
      <c r="F55" s="223">
        <v>1</v>
      </c>
      <c r="L55" s="225"/>
    </row>
    <row r="56" spans="1:12" x14ac:dyDescent="0.3">
      <c r="A56" s="221" t="s">
        <v>231</v>
      </c>
      <c r="B56" s="224">
        <v>47</v>
      </c>
      <c r="C56" s="222">
        <v>50</v>
      </c>
      <c r="D56" s="222"/>
      <c r="E56" s="222"/>
      <c r="F56" s="223">
        <v>2</v>
      </c>
      <c r="L56" s="225"/>
    </row>
    <row r="57" spans="1:12" x14ac:dyDescent="0.3">
      <c r="A57" s="221" t="s">
        <v>232</v>
      </c>
      <c r="B57" s="224">
        <v>48</v>
      </c>
      <c r="C57" s="237">
        <v>3</v>
      </c>
      <c r="D57" s="222"/>
      <c r="E57" s="222"/>
      <c r="F57" s="223">
        <v>0</v>
      </c>
      <c r="L57" s="225"/>
    </row>
    <row r="58" spans="1:12" x14ac:dyDescent="0.3">
      <c r="A58" s="221" t="s">
        <v>233</v>
      </c>
      <c r="B58" s="224">
        <v>49</v>
      </c>
      <c r="C58" s="222">
        <v>4</v>
      </c>
      <c r="D58" s="222"/>
      <c r="E58" s="222"/>
      <c r="F58" s="223">
        <v>1</v>
      </c>
      <c r="L58" s="225"/>
    </row>
    <row r="59" spans="1:12" x14ac:dyDescent="0.3">
      <c r="A59" s="221" t="s">
        <v>234</v>
      </c>
      <c r="B59" s="224">
        <v>50</v>
      </c>
      <c r="C59" s="222">
        <v>75</v>
      </c>
      <c r="D59" s="222"/>
      <c r="E59" s="222"/>
      <c r="F59" s="223">
        <v>1</v>
      </c>
      <c r="L59" s="225"/>
    </row>
    <row r="60" spans="1:12" x14ac:dyDescent="0.3">
      <c r="A60" s="221" t="s">
        <v>235</v>
      </c>
      <c r="B60" s="224">
        <v>51</v>
      </c>
      <c r="C60" s="222">
        <v>40</v>
      </c>
      <c r="D60" s="222"/>
      <c r="E60" s="222"/>
      <c r="F60" s="223">
        <v>1</v>
      </c>
      <c r="L60" s="225"/>
    </row>
    <row r="61" spans="1:12" x14ac:dyDescent="0.3">
      <c r="A61" s="221" t="s">
        <v>236</v>
      </c>
      <c r="B61" s="224">
        <v>52</v>
      </c>
      <c r="C61" s="222">
        <v>8.4</v>
      </c>
      <c r="D61" s="222"/>
      <c r="E61" s="222"/>
      <c r="F61" s="223">
        <v>1</v>
      </c>
      <c r="L61" s="225"/>
    </row>
    <row r="62" spans="1:12" x14ac:dyDescent="0.3">
      <c r="A62" s="221" t="s">
        <v>237</v>
      </c>
      <c r="B62" s="224">
        <v>53</v>
      </c>
      <c r="C62" s="237">
        <v>7</v>
      </c>
      <c r="D62" s="222"/>
      <c r="E62" s="222"/>
      <c r="F62" s="223">
        <v>1</v>
      </c>
      <c r="L62" s="225"/>
    </row>
    <row r="63" spans="1:12" x14ac:dyDescent="0.3">
      <c r="A63" s="221" t="s">
        <v>238</v>
      </c>
      <c r="B63" s="224">
        <v>54</v>
      </c>
      <c r="C63" s="237">
        <v>7</v>
      </c>
      <c r="D63" s="222"/>
      <c r="E63" s="222"/>
      <c r="F63" s="223">
        <v>0</v>
      </c>
      <c r="L63" s="225"/>
    </row>
    <row r="64" spans="1:12" x14ac:dyDescent="0.3">
      <c r="A64" s="221" t="s">
        <v>239</v>
      </c>
      <c r="B64" s="224">
        <v>55</v>
      </c>
      <c r="C64" s="237">
        <v>3.7</v>
      </c>
      <c r="D64" s="222"/>
      <c r="E64" s="222"/>
      <c r="F64" s="223">
        <v>0</v>
      </c>
      <c r="L64" s="225"/>
    </row>
    <row r="65" spans="1:12" x14ac:dyDescent="0.3">
      <c r="A65" s="239" t="s">
        <v>240</v>
      </c>
      <c r="B65" s="224">
        <v>56</v>
      </c>
      <c r="C65" s="237">
        <v>2.7</v>
      </c>
      <c r="D65" s="222"/>
      <c r="E65" s="222"/>
      <c r="F65" s="223">
        <v>1</v>
      </c>
      <c r="L65" s="225"/>
    </row>
    <row r="66" spans="1:12" x14ac:dyDescent="0.3">
      <c r="A66" s="221" t="s">
        <v>241</v>
      </c>
      <c r="B66" s="224">
        <v>57</v>
      </c>
      <c r="C66" s="237">
        <v>1.9</v>
      </c>
      <c r="D66" s="222"/>
      <c r="E66" s="222"/>
      <c r="F66" s="223">
        <v>1</v>
      </c>
      <c r="L66" s="225"/>
    </row>
    <row r="67" spans="1:12" x14ac:dyDescent="0.3">
      <c r="A67" s="221" t="s">
        <v>242</v>
      </c>
      <c r="B67" s="224">
        <v>58</v>
      </c>
      <c r="C67" s="237">
        <v>2.5</v>
      </c>
      <c r="D67" s="222"/>
      <c r="E67" s="222"/>
      <c r="F67" s="223">
        <v>1</v>
      </c>
      <c r="L67" s="225"/>
    </row>
    <row r="68" spans="1:12" x14ac:dyDescent="0.3">
      <c r="A68" s="221" t="s">
        <v>243</v>
      </c>
      <c r="B68" s="224">
        <v>59</v>
      </c>
      <c r="C68" s="237">
        <v>3.4</v>
      </c>
      <c r="D68" s="222"/>
      <c r="E68" s="222"/>
      <c r="F68" s="223">
        <v>1</v>
      </c>
      <c r="L68" s="225"/>
    </row>
    <row r="69" spans="1:12" x14ac:dyDescent="0.3">
      <c r="A69" s="221" t="s">
        <v>244</v>
      </c>
      <c r="B69" s="224">
        <v>60</v>
      </c>
      <c r="C69" s="237">
        <v>2.4</v>
      </c>
      <c r="D69" s="222"/>
      <c r="E69" s="222"/>
      <c r="F69" s="223">
        <v>1</v>
      </c>
      <c r="L69" s="225"/>
    </row>
    <row r="70" spans="1:12" x14ac:dyDescent="0.3">
      <c r="A70" s="221" t="s">
        <v>245</v>
      </c>
      <c r="B70" s="224">
        <v>61</v>
      </c>
      <c r="C70" s="237">
        <v>4.5999999999999996</v>
      </c>
      <c r="D70" s="222"/>
      <c r="E70" s="222"/>
      <c r="F70" s="223">
        <v>1</v>
      </c>
      <c r="L70" s="225"/>
    </row>
    <row r="71" spans="1:12" x14ac:dyDescent="0.3">
      <c r="A71" s="221" t="s">
        <v>246</v>
      </c>
      <c r="B71" s="224">
        <v>62</v>
      </c>
      <c r="C71" s="237">
        <v>3.2</v>
      </c>
      <c r="D71" s="222"/>
      <c r="E71" s="222"/>
      <c r="F71" s="223">
        <v>1</v>
      </c>
      <c r="L71" s="225"/>
    </row>
    <row r="72" spans="1:12" x14ac:dyDescent="0.3">
      <c r="A72" s="221" t="s">
        <v>247</v>
      </c>
      <c r="B72" s="224">
        <v>63</v>
      </c>
      <c r="C72" s="237">
        <v>3</v>
      </c>
      <c r="D72" s="222"/>
      <c r="E72" s="222"/>
      <c r="F72" s="223">
        <v>1</v>
      </c>
      <c r="L72" s="225"/>
    </row>
    <row r="73" spans="1:12" x14ac:dyDescent="0.3">
      <c r="A73" s="221" t="s">
        <v>248</v>
      </c>
      <c r="B73" s="224">
        <v>64</v>
      </c>
      <c r="C73" s="237">
        <v>4.7</v>
      </c>
      <c r="D73" s="222"/>
      <c r="E73" s="222"/>
      <c r="F73" s="223">
        <v>1</v>
      </c>
      <c r="L73" s="225"/>
    </row>
    <row r="74" spans="1:12" x14ac:dyDescent="0.3">
      <c r="A74" s="221" t="s">
        <v>249</v>
      </c>
      <c r="B74" s="224">
        <v>65</v>
      </c>
      <c r="C74" s="237">
        <v>1.6</v>
      </c>
      <c r="D74" s="222"/>
      <c r="E74" s="222"/>
      <c r="F74" s="223">
        <v>1</v>
      </c>
      <c r="L74" s="225"/>
    </row>
    <row r="75" spans="1:12" x14ac:dyDescent="0.3">
      <c r="A75" s="221" t="s">
        <v>250</v>
      </c>
      <c r="B75" s="224">
        <v>66</v>
      </c>
      <c r="C75" s="222">
        <v>2.2999999999999998</v>
      </c>
      <c r="D75" s="222"/>
      <c r="E75" s="222"/>
      <c r="F75" s="223">
        <v>1</v>
      </c>
      <c r="L75" s="225"/>
    </row>
    <row r="76" spans="1:12" x14ac:dyDescent="0.3">
      <c r="A76" s="221" t="s">
        <v>251</v>
      </c>
      <c r="B76" s="224">
        <v>67</v>
      </c>
      <c r="C76" s="222">
        <v>2.6</v>
      </c>
      <c r="D76" s="222"/>
      <c r="E76" s="222"/>
      <c r="F76" s="223">
        <v>1</v>
      </c>
      <c r="L76" s="225"/>
    </row>
    <row r="77" spans="1:12" x14ac:dyDescent="0.3">
      <c r="A77" s="221" t="s">
        <v>252</v>
      </c>
      <c r="B77" s="224">
        <v>68</v>
      </c>
      <c r="C77" s="222">
        <v>2.8</v>
      </c>
      <c r="D77" s="234"/>
      <c r="E77" s="234"/>
      <c r="F77" s="223">
        <v>1</v>
      </c>
      <c r="L77" s="225"/>
    </row>
    <row r="78" spans="1:12" x14ac:dyDescent="0.3">
      <c r="A78" s="221" t="s">
        <v>253</v>
      </c>
      <c r="B78" s="224">
        <v>69</v>
      </c>
      <c r="C78" s="222">
        <v>1.7</v>
      </c>
      <c r="D78" s="234"/>
      <c r="E78" s="234"/>
      <c r="F78" s="223">
        <v>1</v>
      </c>
      <c r="L78" s="225"/>
    </row>
    <row r="79" spans="1:12" x14ac:dyDescent="0.3">
      <c r="A79" s="221" t="s">
        <v>254</v>
      </c>
      <c r="B79" s="224">
        <v>70</v>
      </c>
      <c r="C79" s="222">
        <v>1.7</v>
      </c>
      <c r="D79" s="234"/>
      <c r="E79" s="234"/>
      <c r="F79" s="223">
        <v>1</v>
      </c>
      <c r="L79" s="225"/>
    </row>
    <row r="80" spans="1:12" x14ac:dyDescent="0.3">
      <c r="A80" s="221" t="s">
        <v>255</v>
      </c>
      <c r="B80" s="224">
        <v>71</v>
      </c>
      <c r="C80" s="222">
        <v>2.6</v>
      </c>
      <c r="D80" s="234"/>
      <c r="E80" s="234"/>
      <c r="F80" s="223">
        <v>1</v>
      </c>
      <c r="L80" s="225"/>
    </row>
    <row r="81" spans="1:40" x14ac:dyDescent="0.3">
      <c r="A81" s="221" t="s">
        <v>256</v>
      </c>
      <c r="B81" s="224">
        <v>72</v>
      </c>
      <c r="C81" s="222">
        <v>4</v>
      </c>
      <c r="D81" s="234"/>
      <c r="E81" s="234"/>
      <c r="F81" s="223">
        <v>1</v>
      </c>
      <c r="L81" s="225"/>
    </row>
    <row r="82" spans="1:40" x14ac:dyDescent="0.3">
      <c r="A82" s="221" t="s">
        <v>257</v>
      </c>
      <c r="B82" s="224">
        <v>73</v>
      </c>
      <c r="C82" s="222">
        <v>2</v>
      </c>
      <c r="D82" s="234"/>
      <c r="E82" s="234"/>
      <c r="F82" s="223">
        <v>1</v>
      </c>
      <c r="L82" s="225"/>
    </row>
    <row r="83" spans="1:40" x14ac:dyDescent="0.3">
      <c r="A83" s="221" t="s">
        <v>258</v>
      </c>
      <c r="B83" s="224">
        <v>74</v>
      </c>
      <c r="C83" s="222">
        <v>3.5</v>
      </c>
      <c r="D83" s="234"/>
      <c r="E83" s="234"/>
      <c r="F83" s="223">
        <v>1</v>
      </c>
      <c r="L83" s="225"/>
    </row>
    <row r="84" spans="1:40" x14ac:dyDescent="0.3">
      <c r="A84" s="221" t="s">
        <v>259</v>
      </c>
      <c r="B84" s="224">
        <v>75</v>
      </c>
      <c r="C84" s="222">
        <v>2</v>
      </c>
      <c r="D84" s="234"/>
      <c r="E84" s="234"/>
      <c r="F84" s="223">
        <v>1</v>
      </c>
      <c r="L84" s="225"/>
    </row>
    <row r="85" spans="1:40" x14ac:dyDescent="0.3">
      <c r="A85" s="221" t="s">
        <v>260</v>
      </c>
      <c r="B85" s="224">
        <v>76</v>
      </c>
      <c r="C85" s="222">
        <v>1.8</v>
      </c>
      <c r="D85" s="234"/>
      <c r="E85" s="234"/>
      <c r="F85" s="223">
        <v>1</v>
      </c>
      <c r="L85" s="225"/>
    </row>
    <row r="86" spans="1:40" x14ac:dyDescent="0.3">
      <c r="A86" s="221" t="s">
        <v>261</v>
      </c>
      <c r="B86" s="224">
        <v>77</v>
      </c>
      <c r="C86" s="222">
        <v>1.3</v>
      </c>
      <c r="D86" s="234"/>
      <c r="E86" s="234"/>
      <c r="F86" s="223">
        <v>1</v>
      </c>
      <c r="L86" s="225"/>
    </row>
    <row r="87" spans="1:40" x14ac:dyDescent="0.3">
      <c r="A87" s="221" t="s">
        <v>262</v>
      </c>
      <c r="B87" s="224">
        <v>78</v>
      </c>
      <c r="C87" s="222">
        <v>2.7</v>
      </c>
      <c r="D87" s="234"/>
      <c r="E87" s="234"/>
      <c r="F87" s="223">
        <v>1</v>
      </c>
      <c r="L87" s="225"/>
    </row>
    <row r="88" spans="1:40" x14ac:dyDescent="0.3">
      <c r="A88" s="221" t="s">
        <v>263</v>
      </c>
      <c r="B88" s="224">
        <v>79</v>
      </c>
      <c r="C88" s="222">
        <v>3.6</v>
      </c>
      <c r="D88" s="234"/>
      <c r="E88" s="234"/>
      <c r="F88" s="223">
        <v>1</v>
      </c>
      <c r="L88" s="225"/>
    </row>
    <row r="89" spans="1:40" ht="15" thickBot="1" x14ac:dyDescent="0.35">
      <c r="A89" s="221" t="s">
        <v>264</v>
      </c>
      <c r="B89" s="224">
        <v>80</v>
      </c>
      <c r="C89" s="222">
        <v>25</v>
      </c>
      <c r="D89" s="234"/>
      <c r="E89" s="234"/>
      <c r="F89" s="223">
        <v>0</v>
      </c>
      <c r="L89" s="225"/>
    </row>
    <row r="90" spans="1:40" ht="15" customHeight="1" x14ac:dyDescent="0.3">
      <c r="A90" s="533" t="s">
        <v>442</v>
      </c>
      <c r="B90" s="540"/>
      <c r="C90" s="541">
        <v>0</v>
      </c>
      <c r="D90" s="237">
        <f>2.8/5</f>
        <v>0.55999999999999994</v>
      </c>
      <c r="E90" s="237">
        <f>14.6/5</f>
        <v>2.92</v>
      </c>
      <c r="F90" s="234">
        <f>K90</f>
        <v>2</v>
      </c>
      <c r="G90" s="212"/>
      <c r="H90" s="212"/>
      <c r="I90" s="212"/>
      <c r="J90" s="212"/>
      <c r="K90" s="233">
        <v>2</v>
      </c>
      <c r="L90" s="225">
        <v>3.1</v>
      </c>
      <c r="M90" s="513">
        <f>IF(C91=0,0,"DOPISAŁEŚ WŁASNĄ ROŚLINĘ - PODAJ ŹRÓDŁO DANYCH I DOŁĄCZ DO WNIOSKU KOPIĘ DOKUMENTÓW ŹRÓDŁOWYCH DOTYCZĄCYCH POBRANIA PRZEZ NIĄ AZOTU")</f>
        <v>0</v>
      </c>
      <c r="N90" s="514"/>
      <c r="O90" s="514"/>
      <c r="P90" s="514"/>
      <c r="Q90" s="514"/>
      <c r="R90" s="514"/>
      <c r="S90" s="514"/>
      <c r="T90" s="514"/>
      <c r="U90" s="514"/>
      <c r="V90" s="514"/>
      <c r="W90" s="514"/>
      <c r="X90" s="514"/>
      <c r="Y90" s="514"/>
      <c r="Z90" s="514"/>
      <c r="AA90" s="514"/>
      <c r="AB90" s="514"/>
      <c r="AC90" s="514"/>
      <c r="AD90" s="514"/>
      <c r="AE90" s="514"/>
      <c r="AF90" s="514"/>
      <c r="AG90" s="514"/>
      <c r="AH90" s="514"/>
      <c r="AI90" s="514"/>
      <c r="AJ90" s="514"/>
      <c r="AK90" s="514"/>
      <c r="AL90" s="514"/>
      <c r="AM90" s="514"/>
      <c r="AN90" s="515"/>
    </row>
    <row r="91" spans="1:40" ht="15" customHeight="1" thickBot="1" x14ac:dyDescent="0.35">
      <c r="A91" s="232" t="s">
        <v>187</v>
      </c>
      <c r="B91" s="534"/>
      <c r="C91" s="233"/>
      <c r="D91" s="351">
        <v>0.7</v>
      </c>
      <c r="E91" s="351">
        <v>3.9</v>
      </c>
      <c r="F91" s="234">
        <f>K91</f>
        <v>0</v>
      </c>
      <c r="K91" s="233"/>
      <c r="L91" s="225"/>
      <c r="M91" s="542"/>
      <c r="N91" s="543"/>
      <c r="O91" s="543"/>
      <c r="P91" s="543"/>
      <c r="Q91" s="543"/>
      <c r="R91" s="543"/>
      <c r="S91" s="543"/>
      <c r="T91" s="543"/>
      <c r="U91" s="543"/>
      <c r="V91" s="543"/>
      <c r="W91" s="543"/>
      <c r="X91" s="543"/>
      <c r="Y91" s="543"/>
      <c r="Z91" s="543"/>
      <c r="AA91" s="543"/>
      <c r="AB91" s="543"/>
      <c r="AC91" s="543"/>
      <c r="AD91" s="543"/>
      <c r="AE91" s="543"/>
      <c r="AF91" s="543"/>
      <c r="AG91" s="543"/>
      <c r="AH91" s="543"/>
      <c r="AI91" s="543"/>
      <c r="AJ91" s="543"/>
      <c r="AK91" s="543"/>
      <c r="AL91" s="543"/>
      <c r="AM91" s="543"/>
      <c r="AN91" s="544"/>
    </row>
    <row r="92" spans="1:40" ht="15" customHeight="1" x14ac:dyDescent="0.3">
      <c r="A92" s="232" t="s">
        <v>187</v>
      </c>
      <c r="B92" s="534"/>
      <c r="C92" s="233"/>
      <c r="D92" s="237">
        <f t="shared" ref="D92" si="0">2.8/5</f>
        <v>0.55999999999999994</v>
      </c>
      <c r="E92" s="237">
        <f t="shared" ref="E92" si="1">14.6/5</f>
        <v>2.92</v>
      </c>
      <c r="F92" s="234">
        <f>K92</f>
        <v>0</v>
      </c>
      <c r="G92" s="212"/>
      <c r="H92" s="212"/>
      <c r="I92" s="212"/>
      <c r="J92" s="212"/>
      <c r="K92" s="233"/>
      <c r="L92" s="225">
        <v>3.1</v>
      </c>
      <c r="M92" s="513">
        <f t="shared" ref="M92" si="2">IF(C92+C93=0,0,"DOPISAŁEŚ WŁASNĄ ROŚLINĘ - PODAJ ŹRÓDŁO DANYCH I DOŁĄCZ DO WNIOSKU KOPIĘ DOKUMENTÓW ŹRÓDŁOWYCH DOTYCZĄCYCH POBRANIA PRZEZ NIĄ AZOTU")</f>
        <v>0</v>
      </c>
      <c r="N92" s="514"/>
      <c r="O92" s="514"/>
      <c r="P92" s="514"/>
      <c r="Q92" s="514"/>
      <c r="R92" s="514"/>
      <c r="S92" s="514"/>
      <c r="T92" s="514"/>
      <c r="U92" s="514"/>
      <c r="V92" s="514"/>
      <c r="W92" s="514"/>
      <c r="X92" s="514"/>
      <c r="Y92" s="514"/>
      <c r="Z92" s="514"/>
      <c r="AA92" s="514"/>
      <c r="AB92" s="514"/>
      <c r="AC92" s="514"/>
      <c r="AD92" s="514"/>
      <c r="AE92" s="514"/>
      <c r="AF92" s="514"/>
      <c r="AG92" s="514"/>
      <c r="AH92" s="514"/>
      <c r="AI92" s="514"/>
      <c r="AJ92" s="514"/>
      <c r="AK92" s="514"/>
      <c r="AL92" s="514"/>
      <c r="AM92" s="514"/>
      <c r="AN92" s="515"/>
    </row>
    <row r="93" spans="1:40" ht="15" customHeight="1" thickBot="1" x14ac:dyDescent="0.35">
      <c r="A93" s="232" t="s">
        <v>187</v>
      </c>
      <c r="B93" s="534"/>
      <c r="C93" s="233"/>
      <c r="D93" s="351">
        <v>0.7</v>
      </c>
      <c r="E93" s="351">
        <v>3.9</v>
      </c>
      <c r="F93" s="234">
        <f>K93</f>
        <v>0</v>
      </c>
      <c r="K93" s="233"/>
      <c r="L93" s="225"/>
      <c r="M93" s="542"/>
      <c r="N93" s="543"/>
      <c r="O93" s="543"/>
      <c r="P93" s="543"/>
      <c r="Q93" s="543"/>
      <c r="R93" s="543"/>
      <c r="S93" s="543"/>
      <c r="T93" s="543"/>
      <c r="U93" s="543"/>
      <c r="V93" s="543"/>
      <c r="W93" s="543"/>
      <c r="X93" s="543"/>
      <c r="Y93" s="543"/>
      <c r="Z93" s="543"/>
      <c r="AA93" s="543"/>
      <c r="AB93" s="543"/>
      <c r="AC93" s="543"/>
      <c r="AD93" s="543"/>
      <c r="AE93" s="543"/>
      <c r="AF93" s="543"/>
      <c r="AG93" s="543"/>
      <c r="AH93" s="543"/>
      <c r="AI93" s="543"/>
      <c r="AJ93" s="543"/>
      <c r="AK93" s="543"/>
      <c r="AL93" s="543"/>
      <c r="AM93" s="543"/>
      <c r="AN93" s="544"/>
    </row>
    <row r="94" spans="1:40" ht="15" customHeight="1" x14ac:dyDescent="0.3">
      <c r="A94" s="232" t="s">
        <v>187</v>
      </c>
      <c r="B94" s="534"/>
      <c r="C94" s="233"/>
      <c r="D94" s="237">
        <f t="shared" ref="D94" si="3">2.8/5</f>
        <v>0.55999999999999994</v>
      </c>
      <c r="E94" s="237">
        <f t="shared" ref="E94" si="4">14.6/5</f>
        <v>2.92</v>
      </c>
      <c r="F94" s="234">
        <f>K94</f>
        <v>0</v>
      </c>
      <c r="G94" s="212"/>
      <c r="H94" s="212"/>
      <c r="I94" s="212"/>
      <c r="J94" s="212"/>
      <c r="K94" s="233"/>
      <c r="L94" s="225">
        <v>3.1</v>
      </c>
      <c r="M94" s="513">
        <f t="shared" ref="M94" si="5">IF(C94+C95=0,0,"DOPISAŁEŚ WŁASNĄ ROŚLINĘ - PODAJ ŹRÓDŁO DANYCH I DOŁĄCZ DO WNIOSKU KOPIĘ DOKUMENTÓW ŹRÓDŁOWYCH DOTYCZĄCYCH POBRANIA PRZEZ NIĄ AZOTU")</f>
        <v>0</v>
      </c>
      <c r="N94" s="514"/>
      <c r="O94" s="514"/>
      <c r="P94" s="514"/>
      <c r="Q94" s="514"/>
      <c r="R94" s="514"/>
      <c r="S94" s="514"/>
      <c r="T94" s="514"/>
      <c r="U94" s="514"/>
      <c r="V94" s="514"/>
      <c r="W94" s="514"/>
      <c r="X94" s="514"/>
      <c r="Y94" s="514"/>
      <c r="Z94" s="514"/>
      <c r="AA94" s="514"/>
      <c r="AB94" s="514"/>
      <c r="AC94" s="514"/>
      <c r="AD94" s="514"/>
      <c r="AE94" s="514"/>
      <c r="AF94" s="514"/>
      <c r="AG94" s="514"/>
      <c r="AH94" s="514"/>
      <c r="AI94" s="514"/>
      <c r="AJ94" s="514"/>
      <c r="AK94" s="514"/>
      <c r="AL94" s="514"/>
      <c r="AM94" s="514"/>
      <c r="AN94" s="515"/>
    </row>
    <row r="95" spans="1:40" ht="15" customHeight="1" thickBot="1" x14ac:dyDescent="0.35">
      <c r="A95" s="232" t="s">
        <v>187</v>
      </c>
      <c r="B95" s="534"/>
      <c r="C95" s="233"/>
      <c r="D95" s="351">
        <v>0.7</v>
      </c>
      <c r="E95" s="351">
        <v>3.9</v>
      </c>
      <c r="F95" s="234">
        <f>K95</f>
        <v>0</v>
      </c>
      <c r="K95" s="233"/>
      <c r="L95" s="225"/>
      <c r="M95" s="542"/>
      <c r="N95" s="543"/>
      <c r="O95" s="543"/>
      <c r="P95" s="543"/>
      <c r="Q95" s="543"/>
      <c r="R95" s="543"/>
      <c r="S95" s="543"/>
      <c r="T95" s="543"/>
      <c r="U95" s="543"/>
      <c r="V95" s="543"/>
      <c r="W95" s="543"/>
      <c r="X95" s="543"/>
      <c r="Y95" s="543"/>
      <c r="Z95" s="543"/>
      <c r="AA95" s="543"/>
      <c r="AB95" s="543"/>
      <c r="AC95" s="543"/>
      <c r="AD95" s="543"/>
      <c r="AE95" s="543"/>
      <c r="AF95" s="543"/>
      <c r="AG95" s="543"/>
      <c r="AH95" s="543"/>
      <c r="AI95" s="543"/>
      <c r="AJ95" s="543"/>
      <c r="AK95" s="543"/>
      <c r="AL95" s="543"/>
      <c r="AM95" s="543"/>
      <c r="AN95" s="544"/>
    </row>
    <row r="96" spans="1:40" ht="15" customHeight="1" x14ac:dyDescent="0.3">
      <c r="A96" s="232" t="s">
        <v>187</v>
      </c>
      <c r="B96" s="534"/>
      <c r="C96" s="233"/>
      <c r="D96" s="237">
        <f t="shared" ref="D96" si="6">2.8/5</f>
        <v>0.55999999999999994</v>
      </c>
      <c r="E96" s="237">
        <f t="shared" ref="E96" si="7">14.6/5</f>
        <v>2.92</v>
      </c>
      <c r="F96" s="234">
        <f>K96</f>
        <v>0</v>
      </c>
      <c r="G96" s="212"/>
      <c r="H96" s="212"/>
      <c r="I96" s="212"/>
      <c r="J96" s="212"/>
      <c r="K96" s="233"/>
      <c r="L96" s="225">
        <v>3.1</v>
      </c>
      <c r="M96" s="513">
        <f t="shared" ref="M96" si="8">IF(C96+C97=0,0,"DOPISAŁEŚ WŁASNĄ ROŚLINĘ - PODAJ ŹRÓDŁO DANYCH I DOŁĄCZ DO WNIOSKU KOPIĘ DOKUMENTÓW ŹRÓDŁOWYCH DOTYCZĄCYCH POBRANIA PRZEZ NIĄ AZOTU")</f>
        <v>0</v>
      </c>
      <c r="N96" s="514"/>
      <c r="O96" s="514"/>
      <c r="P96" s="514"/>
      <c r="Q96" s="514"/>
      <c r="R96" s="514"/>
      <c r="S96" s="514"/>
      <c r="T96" s="514"/>
      <c r="U96" s="514"/>
      <c r="V96" s="514"/>
      <c r="W96" s="514"/>
      <c r="X96" s="514"/>
      <c r="Y96" s="514"/>
      <c r="Z96" s="514"/>
      <c r="AA96" s="514"/>
      <c r="AB96" s="514"/>
      <c r="AC96" s="514"/>
      <c r="AD96" s="514"/>
      <c r="AE96" s="514"/>
      <c r="AF96" s="514"/>
      <c r="AG96" s="514"/>
      <c r="AH96" s="514"/>
      <c r="AI96" s="514"/>
      <c r="AJ96" s="514"/>
      <c r="AK96" s="514"/>
      <c r="AL96" s="514"/>
      <c r="AM96" s="514"/>
      <c r="AN96" s="515"/>
    </row>
    <row r="97" spans="1:40" ht="15" customHeight="1" thickBot="1" x14ac:dyDescent="0.35">
      <c r="A97" s="232" t="s">
        <v>187</v>
      </c>
      <c r="B97" s="534"/>
      <c r="C97" s="233"/>
      <c r="D97" s="351">
        <v>0.7</v>
      </c>
      <c r="E97" s="351">
        <v>3.9</v>
      </c>
      <c r="F97" s="234">
        <f>K97</f>
        <v>0</v>
      </c>
      <c r="K97" s="233"/>
      <c r="L97" s="225"/>
      <c r="M97" s="542"/>
      <c r="N97" s="543"/>
      <c r="O97" s="543"/>
      <c r="P97" s="543"/>
      <c r="Q97" s="543"/>
      <c r="R97" s="543"/>
      <c r="S97" s="543"/>
      <c r="T97" s="543"/>
      <c r="U97" s="543"/>
      <c r="V97" s="543"/>
      <c r="W97" s="543"/>
      <c r="X97" s="543"/>
      <c r="Y97" s="543"/>
      <c r="Z97" s="543"/>
      <c r="AA97" s="543"/>
      <c r="AB97" s="543"/>
      <c r="AC97" s="543"/>
      <c r="AD97" s="543"/>
      <c r="AE97" s="543"/>
      <c r="AF97" s="543"/>
      <c r="AG97" s="543"/>
      <c r="AH97" s="543"/>
      <c r="AI97" s="543"/>
      <c r="AJ97" s="543"/>
      <c r="AK97" s="543"/>
      <c r="AL97" s="543"/>
      <c r="AM97" s="543"/>
      <c r="AN97" s="544"/>
    </row>
    <row r="98" spans="1:40" ht="15" customHeight="1" x14ac:dyDescent="0.3">
      <c r="A98" s="232" t="s">
        <v>187</v>
      </c>
      <c r="B98" s="534"/>
      <c r="C98" s="233"/>
      <c r="D98" s="237">
        <f t="shared" ref="D98" si="9">2.8/5</f>
        <v>0.55999999999999994</v>
      </c>
      <c r="E98" s="237">
        <f t="shared" ref="E98" si="10">14.6/5</f>
        <v>2.92</v>
      </c>
      <c r="F98" s="234">
        <f>K98</f>
        <v>0</v>
      </c>
      <c r="G98" s="212"/>
      <c r="H98" s="212"/>
      <c r="I98" s="212"/>
      <c r="J98" s="212"/>
      <c r="K98" s="233"/>
      <c r="L98" s="225">
        <v>3.1</v>
      </c>
      <c r="M98" s="513">
        <f t="shared" ref="M98" si="11">IF(C98+C99=0,0,"DOPISAŁEŚ WŁASNĄ ROŚLINĘ - PODAJ ŹRÓDŁO DANYCH I DOŁĄCZ DO WNIOSKU KOPIĘ DOKUMENTÓW ŹRÓDŁOWYCH DOTYCZĄCYCH POBRANIA PRZEZ NIĄ AZOTU")</f>
        <v>0</v>
      </c>
      <c r="N98" s="514"/>
      <c r="O98" s="514"/>
      <c r="P98" s="514"/>
      <c r="Q98" s="514"/>
      <c r="R98" s="514"/>
      <c r="S98" s="514"/>
      <c r="T98" s="514"/>
      <c r="U98" s="514"/>
      <c r="V98" s="514"/>
      <c r="W98" s="514"/>
      <c r="X98" s="514"/>
      <c r="Y98" s="514"/>
      <c r="Z98" s="514"/>
      <c r="AA98" s="514"/>
      <c r="AB98" s="514"/>
      <c r="AC98" s="514"/>
      <c r="AD98" s="514"/>
      <c r="AE98" s="514"/>
      <c r="AF98" s="514"/>
      <c r="AG98" s="514"/>
      <c r="AH98" s="514"/>
      <c r="AI98" s="514"/>
      <c r="AJ98" s="514"/>
      <c r="AK98" s="514"/>
      <c r="AL98" s="514"/>
      <c r="AM98" s="514"/>
      <c r="AN98" s="515"/>
    </row>
    <row r="99" spans="1:40" ht="15" customHeight="1" thickBot="1" x14ac:dyDescent="0.35">
      <c r="A99" s="232" t="s">
        <v>187</v>
      </c>
      <c r="B99" s="534"/>
      <c r="C99" s="233"/>
      <c r="D99" s="351">
        <v>0.7</v>
      </c>
      <c r="E99" s="351">
        <v>3.9</v>
      </c>
      <c r="F99" s="234">
        <f>K99</f>
        <v>0</v>
      </c>
      <c r="K99" s="233"/>
      <c r="L99" s="225"/>
      <c r="M99" s="542"/>
      <c r="N99" s="543"/>
      <c r="O99" s="543"/>
      <c r="P99" s="543"/>
      <c r="Q99" s="543"/>
      <c r="R99" s="543"/>
      <c r="S99" s="543"/>
      <c r="T99" s="543"/>
      <c r="U99" s="543"/>
      <c r="V99" s="543"/>
      <c r="W99" s="543"/>
      <c r="X99" s="543"/>
      <c r="Y99" s="543"/>
      <c r="Z99" s="543"/>
      <c r="AA99" s="543"/>
      <c r="AB99" s="543"/>
      <c r="AC99" s="543"/>
      <c r="AD99" s="543"/>
      <c r="AE99" s="543"/>
      <c r="AF99" s="543"/>
      <c r="AG99" s="543"/>
      <c r="AH99" s="543"/>
      <c r="AI99" s="543"/>
      <c r="AJ99" s="543"/>
      <c r="AK99" s="543"/>
      <c r="AL99" s="543"/>
      <c r="AM99" s="543"/>
      <c r="AN99" s="544"/>
    </row>
    <row r="100" spans="1:40" ht="15" customHeight="1" x14ac:dyDescent="0.3">
      <c r="A100" s="232" t="s">
        <v>187</v>
      </c>
      <c r="B100" s="534"/>
      <c r="C100" s="233"/>
      <c r="D100" s="237">
        <f t="shared" ref="D100" si="12">2.8/5</f>
        <v>0.55999999999999994</v>
      </c>
      <c r="E100" s="237">
        <f t="shared" ref="E100" si="13">14.6/5</f>
        <v>2.92</v>
      </c>
      <c r="F100" s="234">
        <f>K100</f>
        <v>0</v>
      </c>
      <c r="G100" s="212"/>
      <c r="H100" s="212"/>
      <c r="I100" s="212"/>
      <c r="J100" s="212"/>
      <c r="K100" s="233"/>
      <c r="L100" s="225">
        <v>3.1</v>
      </c>
      <c r="M100" s="513">
        <f t="shared" ref="M100" si="14">IF(C100+C101=0,0,"DOPISAŁEŚ WŁASNĄ ROŚLINĘ - PODAJ ŹRÓDŁO DANYCH I DOŁĄCZ DO WNIOSKU KOPIĘ DOKUMENTÓW ŹRÓDŁOWYCH DOTYCZĄCYCH POBRANIA PRZEZ NIĄ AZOTU")</f>
        <v>0</v>
      </c>
      <c r="N100" s="514"/>
      <c r="O100" s="514"/>
      <c r="P100" s="514"/>
      <c r="Q100" s="514"/>
      <c r="R100" s="514"/>
      <c r="S100" s="514"/>
      <c r="T100" s="514"/>
      <c r="U100" s="514"/>
      <c r="V100" s="514"/>
      <c r="W100" s="514"/>
      <c r="X100" s="514"/>
      <c r="Y100" s="514"/>
      <c r="Z100" s="514"/>
      <c r="AA100" s="514"/>
      <c r="AB100" s="514"/>
      <c r="AC100" s="514"/>
      <c r="AD100" s="514"/>
      <c r="AE100" s="514"/>
      <c r="AF100" s="514"/>
      <c r="AG100" s="514"/>
      <c r="AH100" s="514"/>
      <c r="AI100" s="514"/>
      <c r="AJ100" s="514"/>
      <c r="AK100" s="514"/>
      <c r="AL100" s="514"/>
      <c r="AM100" s="514"/>
      <c r="AN100" s="515"/>
    </row>
    <row r="101" spans="1:40" ht="15" customHeight="1" thickBot="1" x14ac:dyDescent="0.35">
      <c r="A101" s="232" t="s">
        <v>187</v>
      </c>
      <c r="B101" s="534"/>
      <c r="C101" s="233"/>
      <c r="D101" s="351">
        <v>0.7</v>
      </c>
      <c r="E101" s="351">
        <v>3.9</v>
      </c>
      <c r="F101" s="234">
        <f>K101</f>
        <v>0</v>
      </c>
      <c r="K101" s="233"/>
      <c r="L101" s="225"/>
      <c r="M101" s="542"/>
      <c r="N101" s="543"/>
      <c r="O101" s="543"/>
      <c r="P101" s="543"/>
      <c r="Q101" s="543"/>
      <c r="R101" s="543"/>
      <c r="S101" s="543"/>
      <c r="T101" s="543"/>
      <c r="U101" s="543"/>
      <c r="V101" s="543"/>
      <c r="W101" s="543"/>
      <c r="X101" s="543"/>
      <c r="Y101" s="543"/>
      <c r="Z101" s="543"/>
      <c r="AA101" s="543"/>
      <c r="AB101" s="543"/>
      <c r="AC101" s="543"/>
      <c r="AD101" s="543"/>
      <c r="AE101" s="543"/>
      <c r="AF101" s="543"/>
      <c r="AG101" s="543"/>
      <c r="AH101" s="543"/>
      <c r="AI101" s="543"/>
      <c r="AJ101" s="543"/>
      <c r="AK101" s="543"/>
      <c r="AL101" s="543"/>
      <c r="AM101" s="543"/>
      <c r="AN101" s="544"/>
    </row>
    <row r="102" spans="1:40" ht="15" hidden="1" customHeight="1" x14ac:dyDescent="0.3">
      <c r="A102" s="240" t="s">
        <v>267</v>
      </c>
      <c r="B102" s="241"/>
      <c r="C102" s="241">
        <v>4</v>
      </c>
      <c r="D102" s="241">
        <v>0.6</v>
      </c>
      <c r="E102" s="241">
        <v>4.5</v>
      </c>
      <c r="F102" s="242">
        <v>0</v>
      </c>
      <c r="L102" s="225"/>
    </row>
    <row r="103" spans="1:40" ht="15" hidden="1" customHeight="1" x14ac:dyDescent="0.3">
      <c r="L103" s="225"/>
    </row>
    <row r="104" spans="1:40" ht="15" hidden="1" customHeight="1" x14ac:dyDescent="0.3">
      <c r="A104" s="509" t="s">
        <v>268</v>
      </c>
      <c r="B104" s="509"/>
      <c r="C104" s="509"/>
      <c r="D104" s="509"/>
      <c r="E104" s="509"/>
      <c r="F104" s="509"/>
      <c r="G104" s="509"/>
      <c r="L104" s="225">
        <v>28</v>
      </c>
    </row>
    <row r="105" spans="1:40" ht="15" hidden="1" customHeight="1" x14ac:dyDescent="0.3">
      <c r="A105" s="509" t="s">
        <v>269</v>
      </c>
      <c r="B105" s="509"/>
      <c r="C105" s="509"/>
      <c r="D105" s="509"/>
      <c r="E105" s="509"/>
      <c r="F105" s="509"/>
      <c r="G105" s="509"/>
      <c r="L105" s="225">
        <v>2</v>
      </c>
    </row>
    <row r="106" spans="1:40" ht="15" hidden="1" customHeight="1" x14ac:dyDescent="0.3">
      <c r="A106" s="509" t="s">
        <v>270</v>
      </c>
      <c r="B106" s="509"/>
      <c r="C106" s="509"/>
      <c r="D106" s="509"/>
      <c r="E106" s="509"/>
      <c r="F106" s="509"/>
      <c r="G106" s="509"/>
      <c r="L106" s="225">
        <v>2</v>
      </c>
    </row>
    <row r="107" spans="1:40" ht="15" hidden="1" customHeight="1" x14ac:dyDescent="0.3">
      <c r="A107" s="509" t="s">
        <v>271</v>
      </c>
      <c r="B107" s="509"/>
      <c r="C107" s="509"/>
      <c r="D107" s="509"/>
      <c r="E107" s="509"/>
      <c r="F107" s="509"/>
      <c r="G107" s="509"/>
      <c r="L107" s="225">
        <v>4.0999999999999996</v>
      </c>
    </row>
    <row r="108" spans="1:40" ht="15" hidden="1" customHeight="1" x14ac:dyDescent="0.3">
      <c r="A108" s="509" t="s">
        <v>265</v>
      </c>
      <c r="B108" s="509"/>
      <c r="C108" s="509"/>
      <c r="D108" s="509"/>
      <c r="E108" s="509"/>
      <c r="F108" s="509"/>
      <c r="G108" s="509"/>
      <c r="L108" s="225">
        <v>4.0999999999999996</v>
      </c>
    </row>
    <row r="109" spans="1:40" ht="15" hidden="1" customHeight="1" x14ac:dyDescent="0.3">
      <c r="A109" s="509" t="s">
        <v>272</v>
      </c>
      <c r="B109" s="509"/>
      <c r="C109" s="509"/>
      <c r="D109" s="509"/>
      <c r="E109" s="509"/>
      <c r="F109" s="509"/>
      <c r="G109" s="509"/>
      <c r="L109" s="225">
        <v>3.6</v>
      </c>
    </row>
    <row r="110" spans="1:40" ht="15" hidden="1" customHeight="1" x14ac:dyDescent="0.3">
      <c r="A110" s="509" t="s">
        <v>266</v>
      </c>
      <c r="B110" s="509"/>
      <c r="C110" s="509"/>
      <c r="D110" s="509"/>
      <c r="E110" s="509"/>
      <c r="F110" s="509"/>
      <c r="G110" s="509"/>
      <c r="L110" s="225">
        <v>5.2</v>
      </c>
    </row>
    <row r="111" spans="1:40" ht="15" hidden="1" customHeight="1" x14ac:dyDescent="0.3">
      <c r="A111" s="509" t="s">
        <v>267</v>
      </c>
      <c r="B111" s="509"/>
      <c r="C111" s="509"/>
      <c r="D111" s="509"/>
      <c r="E111" s="509"/>
      <c r="F111" s="509"/>
      <c r="G111" s="509"/>
      <c r="L111" s="225">
        <v>4</v>
      </c>
    </row>
    <row r="112" spans="1:40" ht="15" hidden="1" customHeight="1" x14ac:dyDescent="0.3">
      <c r="A112" s="509" t="s">
        <v>273</v>
      </c>
      <c r="B112" s="509"/>
      <c r="C112" s="509"/>
      <c r="D112" s="509"/>
      <c r="E112" s="509"/>
      <c r="F112" s="509"/>
      <c r="G112" s="509"/>
      <c r="L112" s="225">
        <v>5</v>
      </c>
    </row>
    <row r="113" spans="1:12" ht="15" hidden="1" customHeight="1" x14ac:dyDescent="0.3">
      <c r="A113" s="509" t="s">
        <v>274</v>
      </c>
      <c r="B113" s="509"/>
      <c r="C113" s="509"/>
      <c r="D113" s="509"/>
      <c r="E113" s="509"/>
      <c r="F113" s="509"/>
      <c r="G113" s="509"/>
      <c r="L113" s="225">
        <v>30</v>
      </c>
    </row>
    <row r="114" spans="1:12" ht="15" customHeight="1" x14ac:dyDescent="0.3"/>
  </sheetData>
  <sheetProtection password="8648" sheet="1" formatCells="0" formatColumns="0" formatRows="0" insertColumns="0" insertRows="0" insertHyperlinks="0" deleteColumns="0" deleteRows="0"/>
  <mergeCells count="42">
    <mergeCell ref="M90:AN90"/>
    <mergeCell ref="M91:AN91"/>
    <mergeCell ref="M92:AN92"/>
    <mergeCell ref="M93:AN93"/>
    <mergeCell ref="M94:AN94"/>
    <mergeCell ref="M95:AN95"/>
    <mergeCell ref="M96:AN96"/>
    <mergeCell ref="M97:AN97"/>
    <mergeCell ref="M98:AN98"/>
    <mergeCell ref="M99:AN99"/>
    <mergeCell ref="M100:AN100"/>
    <mergeCell ref="M101:AN101"/>
    <mergeCell ref="M28:AN28"/>
    <mergeCell ref="A2:J2"/>
    <mergeCell ref="A3:A4"/>
    <mergeCell ref="C3:E3"/>
    <mergeCell ref="G3:G4"/>
    <mergeCell ref="H3:J3"/>
    <mergeCell ref="L3:L4"/>
    <mergeCell ref="A5:J5"/>
    <mergeCell ref="M15:AN15"/>
    <mergeCell ref="M16:AN16"/>
    <mergeCell ref="M21:AN21"/>
    <mergeCell ref="M22:AN22"/>
    <mergeCell ref="K3:K4"/>
    <mergeCell ref="A108:G108"/>
    <mergeCell ref="M29:AN29"/>
    <mergeCell ref="M34:AN34"/>
    <mergeCell ref="M35:AN35"/>
    <mergeCell ref="M39:AN39"/>
    <mergeCell ref="M40:AN40"/>
    <mergeCell ref="M42:AN42"/>
    <mergeCell ref="M43:AN43"/>
    <mergeCell ref="A104:G104"/>
    <mergeCell ref="A105:G105"/>
    <mergeCell ref="A106:G106"/>
    <mergeCell ref="A107:G107"/>
    <mergeCell ref="A109:G109"/>
    <mergeCell ref="A110:G110"/>
    <mergeCell ref="A111:G111"/>
    <mergeCell ref="A112:G112"/>
    <mergeCell ref="A113:G113"/>
  </mergeCells>
  <conditionalFormatting sqref="A39:C40 A35:C35 A29:C29 A22:C22">
    <cfRule type="containsBlanks" dxfId="15" priority="12">
      <formula>LEN(TRIM(A22))=0</formula>
    </cfRule>
  </conditionalFormatting>
  <conditionalFormatting sqref="A16:C16">
    <cfRule type="containsBlanks" dxfId="14" priority="11">
      <formula>LEN(TRIM(A16))=0</formula>
    </cfRule>
  </conditionalFormatting>
  <conditionalFormatting sqref="M16:AN16">
    <cfRule type="expression" dxfId="13" priority="10">
      <formula>$M15+$M16&gt;0</formula>
    </cfRule>
  </conditionalFormatting>
  <conditionalFormatting sqref="M35:AN35 M29:AN29 M22:AN22">
    <cfRule type="expression" dxfId="12" priority="9">
      <formula>$M21&gt;0</formula>
    </cfRule>
  </conditionalFormatting>
  <conditionalFormatting sqref="M40:AN40">
    <cfRule type="expression" dxfId="11" priority="8">
      <formula>$M39&gt;0</formula>
    </cfRule>
  </conditionalFormatting>
  <conditionalFormatting sqref="M16:AN16 M22:AN22 M29:AN29 M35:AN35 M40:AN40">
    <cfRule type="containsBlanks" dxfId="10" priority="7">
      <formula>LEN(TRIM(M16))=0</formula>
    </cfRule>
  </conditionalFormatting>
  <conditionalFormatting sqref="B43:C43">
    <cfRule type="containsBlanks" dxfId="9" priority="6">
      <formula>LEN(TRIM(B43))=0</formula>
    </cfRule>
  </conditionalFormatting>
  <conditionalFormatting sqref="K43">
    <cfRule type="containsBlanks" dxfId="8" priority="5">
      <formula>LEN(TRIM(K43))=0</formula>
    </cfRule>
  </conditionalFormatting>
  <conditionalFormatting sqref="M43:AN43">
    <cfRule type="containsBlanks" dxfId="7" priority="4">
      <formula>LEN(TRIM(M43))=0</formula>
    </cfRule>
  </conditionalFormatting>
  <conditionalFormatting sqref="M91:AN91 M93:AN93 M95:AN95 M97:AN97 M99:AN99 M101:AN101">
    <cfRule type="containsBlanks" dxfId="6" priority="1">
      <formula>LEN(TRIM(M91))=0</formula>
    </cfRule>
  </conditionalFormatting>
  <conditionalFormatting sqref="A91:C101">
    <cfRule type="containsBlanks" dxfId="3" priority="3">
      <formula>LEN(TRIM(A91))=0</formula>
    </cfRule>
  </conditionalFormatting>
  <conditionalFormatting sqref="K90:K101">
    <cfRule type="containsBlanks" dxfId="2" priority="2">
      <formula>LEN(TRIM(K90))=0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&amp;CFORMULARZ DO UŻYTKU DLA POTRZEB OPINIOWANIA W OSCHR W POZNANIU</oddHeader>
    <oddFooter xml:space="preserve">&amp;LAplikację excel opracował: Krzysztof Graf, OSChR w Poznaniu&amp;RPNA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7D5B8-E65B-4985-89B1-6762F499B49C}">
  <sheetPr codeName="Arkusz4">
    <tabColor theme="0" tint="-0.14999847407452621"/>
  </sheetPr>
  <dimension ref="A1"/>
  <sheetViews>
    <sheetView workbookViewId="0">
      <selection activeCell="H24" sqref="H24"/>
    </sheetView>
  </sheetViews>
  <sheetFormatPr defaultRowHeight="14.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D07E-336B-454B-95C4-A952FAB891A8}">
  <sheetPr codeName="Arkusz5"/>
  <dimension ref="A1"/>
  <sheetViews>
    <sheetView workbookViewId="0">
      <selection activeCell="H24" sqref="H24"/>
    </sheetView>
  </sheetViews>
  <sheetFormatPr defaultRowHeight="14.4" x14ac:dyDescent="0.3"/>
  <sheetData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4</vt:i4>
      </vt:variant>
    </vt:vector>
  </HeadingPairs>
  <TitlesOfParts>
    <vt:vector size="12" baseType="lpstr">
      <vt:lpstr>INSTR</vt:lpstr>
      <vt:lpstr>DANE</vt:lpstr>
      <vt:lpstr>TECHNOLOGIA</vt:lpstr>
      <vt:lpstr>TECHNOLOGIA STANY ŚREDNIE</vt:lpstr>
      <vt:lpstr>TECHNOLOGIA POD OBRÓT</vt:lpstr>
      <vt:lpstr>POBRANIE_</vt:lpstr>
      <vt:lpstr>Arkusz pomocniczy1</vt:lpstr>
      <vt:lpstr>Arkusz pomocniczy2</vt:lpstr>
      <vt:lpstr>DANE!Obszar_wydruku</vt:lpstr>
      <vt:lpstr>INSTR!Obszar_wydruku</vt:lpstr>
      <vt:lpstr>TECHNOLOGIA!Obszar_wydruku</vt:lpstr>
      <vt:lpstr>'TECHNOLOGIA STANY ŚREDNIE'!Obszar_wydruku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Graf_K</dc:creator>
  <cp:lastModifiedBy>Graf_K</cp:lastModifiedBy>
  <cp:lastPrinted>2019-04-15T12:35:16Z</cp:lastPrinted>
  <dcterms:created xsi:type="dcterms:W3CDTF">2019-01-15T10:23:45Z</dcterms:created>
  <dcterms:modified xsi:type="dcterms:W3CDTF">2019-04-17T10:05:57Z</dcterms:modified>
</cp:coreProperties>
</file>